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\shichoson\★理財係\髙橋ゆう(と)\経営比較分析表\水道\"/>
    </mc:Choice>
  </mc:AlternateContent>
  <workbookProtection workbookAlgorithmName="SHA-512" workbookHashValue="oNAu9hBa8i04XvpjrpaqPGbBjeKQxl5whGfFHX28KunAPFTUJqBmvhvCGzkY46QCC7O1q7P+lwN7WbNRS8wb/A==" workbookSaltValue="xODyAn+zg1NrpOs6moI3Vw==" workbookSpinCount="100000" lockStructure="1"/>
  <bookViews>
    <workbookView xWindow="0" yWindow="0" windowWidth="28800" windowHeight="12210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O85" i="4" s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N85" i="4"/>
  <c r="M85" i="4"/>
  <c r="L85" i="4"/>
  <c r="J85" i="4"/>
  <c r="I85" i="4"/>
  <c r="H85" i="4"/>
  <c r="F85" i="4"/>
  <c r="E85" i="4"/>
  <c r="BB10" i="4"/>
  <c r="AT10" i="4"/>
  <c r="AL10" i="4"/>
  <c r="W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<sst xmlns="http://schemas.openxmlformats.org/spreadsheetml/2006/main" count="231" uniqueCount="113">
  <si>
    <t>経営比較分析表（令和5年度決算）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</si>
  <si>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</si>
  <si>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</si>
  <si>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</si>
  <si>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</si>
  <si>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</si>
  <si>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</si>
  <si>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</si>
  <si>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</si>
  <si>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</si>
  <si>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</si>
  <si>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</si>
  <si>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</si>
  <si>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</si>
  <si>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</si>
  <si>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</si>
  <si>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</si>
  <si>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</si>
  <si>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</si>
  <si>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</si>
  <si>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</si>
  <si>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</si>
  <si>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令和5年度全国平均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</si>
  <si>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</si>
  <si>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</si>
  <si>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</si>
  <si>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</si>
  <si>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</si>
  <si>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</si>
  <si>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</si>
  <si>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</si>
  <si>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</si>
  <si>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</si>
  <si>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</si>
  <si>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</si>
  <si>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</si>
  <si>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</si>
  <si>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</si>
  <si>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</si>
  <si>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</si>
  <si>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</si>
  <si>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</si>
  <si>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</si>
  <si>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</si>
  <si>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</si>
  <si>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</si>
  <si>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</si>
  <si>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</si>
  <si>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</si>
  <si>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</si>
  <si>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</si>
  <si>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</si>
  <si>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</si>
  <si>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</si>
  <si>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</si>
  <si>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</si>
  <si>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</si>
  <si>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</si>
  <si>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</si>
  <si>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</si>
  <si>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</si>
  <si>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</si>
  <si>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</si>
  <si>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</si>
  <si>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</si>
  <si>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</si>
  <si>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</si>
  <si>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</si>
  <si>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</si>
  <si>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</si>
  <si>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</si>
  <si>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</si>
  <si>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</si>
  <si>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</si>
  <si>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</si>
  <si>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</si>
  <si>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</si>
  <si>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</si>
  <si>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</si>
  <si>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</si>
  <si>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</si>
  <si>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</si>
  <si>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</si>
  <si>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</si>
  <si>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</si>
  <si>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</si>
  <si>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</si>
  <si>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</si>
  <si>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</si>
  <si>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</si>
  <si>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</si>
  <si>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</si>
  <si>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最上川中部水道企業団</t>
  </si>
  <si>
    <t>法適用</t>
  </si>
  <si>
    <t>水道事業</t>
  </si>
  <si>
    <t>末端給水事業</t>
  </si>
  <si>
    <t>A6</t>
  </si>
  <si>
    <t>民間企業出身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</si>
  <si>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</si>
  <si>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</si>
  <si>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</si>
  <si>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</si>
  <si>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</si>
  <si>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</si>
  <si>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</si>
  <si>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</si>
  <si>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</si>
  <si>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"R"yy</t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</si>
  <si>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</si>
  <si>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</si>
  <si>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　令和5年度決算においても経常収支比率等が前年同の水準を保ち、健全経営を維持できてはいるが、管路・施設の老朽化・維持管理費の増加等、課題が山積みである。現状においては各事業計画に基づき管路更新・施設の修繕等を行っているが、現状に鑑み短いスパンで事業計画の見直し等も検討し、適切に対処していく必要がある。
　また、これらの課題に対処するため、広域化や施設の共同化なども検討し、経営基盤の強化を図っていく。</t>
    <rPh sb="1" eb="3">
      <t>レイワ</t>
    </rPh>
    <rPh sb="4" eb="6">
      <t>ネンド</t>
    </rPh>
    <rPh sb="6" eb="8">
      <t>ケッサン</t>
    </rPh>
    <rPh sb="13" eb="19">
      <t>ケイジョウシュウシヒリツ</t>
    </rPh>
    <rPh sb="19" eb="20">
      <t>トウ</t>
    </rPh>
    <rPh sb="21" eb="24">
      <t>ゼンネンドウ</t>
    </rPh>
    <rPh sb="25" eb="27">
      <t>スイジュン</t>
    </rPh>
    <rPh sb="28" eb="29">
      <t>タモ</t>
    </rPh>
    <rPh sb="31" eb="33">
      <t>ケンゼン</t>
    </rPh>
    <rPh sb="33" eb="35">
      <t>ケイエイ</t>
    </rPh>
    <rPh sb="36" eb="38">
      <t>イジ</t>
    </rPh>
    <rPh sb="46" eb="48">
      <t>カンロ</t>
    </rPh>
    <rPh sb="49" eb="51">
      <t>シセツ</t>
    </rPh>
    <rPh sb="52" eb="55">
      <t>ロウキュウカ</t>
    </rPh>
    <rPh sb="56" eb="61">
      <t>イジカンリヒ</t>
    </rPh>
    <rPh sb="62" eb="65">
      <t>ゾウカトウ</t>
    </rPh>
    <rPh sb="66" eb="68">
      <t>カダイ</t>
    </rPh>
    <rPh sb="69" eb="71">
      <t>ヤマヅ</t>
    </rPh>
    <rPh sb="76" eb="78">
      <t>ゲンジョウ</t>
    </rPh>
    <rPh sb="83" eb="88">
      <t>カクジギョウケイカク</t>
    </rPh>
    <rPh sb="89" eb="90">
      <t>モト</t>
    </rPh>
    <rPh sb="92" eb="96">
      <t>カンロコウシン</t>
    </rPh>
    <rPh sb="97" eb="99">
      <t>シセツ</t>
    </rPh>
    <rPh sb="100" eb="103">
      <t>シュウゼントウ</t>
    </rPh>
    <rPh sb="104" eb="105">
      <t>オコナ</t>
    </rPh>
    <rPh sb="111" eb="113">
      <t>ゲンジョウ</t>
    </rPh>
    <rPh sb="114" eb="115">
      <t>カンガ</t>
    </rPh>
    <rPh sb="116" eb="117">
      <t>ミジカ</t>
    </rPh>
    <rPh sb="122" eb="126">
      <t>ジギョウケイカク</t>
    </rPh>
    <rPh sb="127" eb="129">
      <t>ミナオ</t>
    </rPh>
    <rPh sb="130" eb="131">
      <t>トウ</t>
    </rPh>
    <rPh sb="132" eb="134">
      <t>ケントウ</t>
    </rPh>
    <rPh sb="136" eb="138">
      <t>テキセツ</t>
    </rPh>
    <rPh sb="160" eb="162">
      <t>カダイ</t>
    </rPh>
    <rPh sb="163" eb="165">
      <t>タイショ</t>
    </rPh>
    <rPh sb="170" eb="173">
      <t>コウイキカ</t>
    </rPh>
    <rPh sb="174" eb="176">
      <t>シセツ</t>
    </rPh>
    <rPh sb="177" eb="179">
      <t>キョウドウ</t>
    </rPh>
    <rPh sb="179" eb="180">
      <t>バ</t>
    </rPh>
    <rPh sb="183" eb="185">
      <t>ケントウ</t>
    </rPh>
    <rPh sb="195" eb="196">
      <t>ハカ</t>
    </rPh>
    <phoneticPr fontId="4"/>
  </si>
  <si>
    <t xml:space="preserve"> 令和5年度においても、経常収支比率は100%を超えており、累積欠損比率もないため健全経営を維持できている。前年度に比べ6.4ポイント上昇していることから、費用削減等に努めた結果である。
　流動比率については未払費用を極力抑える方針であるため、前年度に比べ239.9ポイント上昇し、引き続き現・預金は十分に確保されている。
　企業債残高対給水収益比率は、新規借入がなく、年々企業債の償還が進んでいるため全国平均・類似団体数値と比べ低い状況である。今後、施設更新需要に併せ借入を適宜検討していく。
　料金回収率は引き続き100%を超え、料金収入は確保できているが、給水原価が年々増加傾向にあり、維持管理費等が検討課題であるが、優先順位を考慮しながら適切に対処していく。
　施設利用率についてはほぼ横ばいの傾向だが、類似団体等に比べ低い状況である。施設の更新時期にあわせてダウンサイジングも検討していく。
　有収率については昨年度と比べ0.33ポイント低下したが、同程度の数値を維持できている。</t>
    <rPh sb="1" eb="3">
      <t>レイワ</t>
    </rPh>
    <rPh sb="4" eb="6">
      <t>ネンド</t>
    </rPh>
    <rPh sb="12" eb="18">
      <t>ケイジョウシュウシヒリツ</t>
    </rPh>
    <rPh sb="22" eb="25">
      <t>パーセントヲコ</t>
    </rPh>
    <rPh sb="30" eb="36">
      <t>ルイセキケッソンヒリツ</t>
    </rPh>
    <rPh sb="41" eb="45">
      <t>ケンゼンケイエイ</t>
    </rPh>
    <rPh sb="46" eb="48">
      <t>イジ</t>
    </rPh>
    <rPh sb="54" eb="57">
      <t>ゼンネンド</t>
    </rPh>
    <rPh sb="58" eb="59">
      <t>クラ</t>
    </rPh>
    <rPh sb="67" eb="69">
      <t>ジョウショウ</t>
    </rPh>
    <rPh sb="78" eb="83">
      <t>ヒヨウサクゲントウ</t>
    </rPh>
    <rPh sb="84" eb="85">
      <t>ツト</t>
    </rPh>
    <rPh sb="87" eb="89">
      <t>ケッカ</t>
    </rPh>
    <rPh sb="95" eb="99">
      <t>リュウドウヒリツ</t>
    </rPh>
    <rPh sb="104" eb="108">
      <t>ミバライヒヨウ</t>
    </rPh>
    <rPh sb="109" eb="112">
      <t>キョクリョクオサ</t>
    </rPh>
    <rPh sb="114" eb="116">
      <t>ホウシン</t>
    </rPh>
    <rPh sb="122" eb="125">
      <t>ゼンネンド</t>
    </rPh>
    <rPh sb="126" eb="127">
      <t>クラ</t>
    </rPh>
    <rPh sb="137" eb="139">
      <t>ジョウショウ</t>
    </rPh>
    <rPh sb="141" eb="142">
      <t>ヒ</t>
    </rPh>
    <rPh sb="143" eb="144">
      <t>ツヅ</t>
    </rPh>
    <rPh sb="145" eb="146">
      <t>ゲン</t>
    </rPh>
    <rPh sb="147" eb="149">
      <t>ヨキン</t>
    </rPh>
    <rPh sb="150" eb="152">
      <t>ジュウブン</t>
    </rPh>
    <rPh sb="153" eb="155">
      <t>カクホ</t>
    </rPh>
    <rPh sb="163" eb="168">
      <t>キギョウサイザンダカ</t>
    </rPh>
    <rPh sb="168" eb="169">
      <t>ツイ</t>
    </rPh>
    <rPh sb="169" eb="175">
      <t>キュウスイシュウエキヒリツ</t>
    </rPh>
    <rPh sb="177" eb="180">
      <t>シンキカ</t>
    </rPh>
    <rPh sb="180" eb="181">
      <t>イ</t>
    </rPh>
    <rPh sb="185" eb="187">
      <t>ネンネン</t>
    </rPh>
    <rPh sb="187" eb="190">
      <t>キギョウサイ</t>
    </rPh>
    <rPh sb="191" eb="193">
      <t>ショウカン</t>
    </rPh>
    <rPh sb="194" eb="195">
      <t>スス</t>
    </rPh>
    <rPh sb="201" eb="205">
      <t>ゼンコクヘイキン</t>
    </rPh>
    <rPh sb="206" eb="212">
      <t>ルイジダンタイスウチ</t>
    </rPh>
    <rPh sb="213" eb="214">
      <t>クラ</t>
    </rPh>
    <rPh sb="215" eb="216">
      <t>ヒク</t>
    </rPh>
    <rPh sb="217" eb="219">
      <t>ジョウキョウ</t>
    </rPh>
    <rPh sb="223" eb="225">
      <t>コンゴ</t>
    </rPh>
    <rPh sb="226" eb="230">
      <t>シセツコウシン</t>
    </rPh>
    <rPh sb="230" eb="232">
      <t>ジュヨウ</t>
    </rPh>
    <rPh sb="233" eb="234">
      <t>アワ</t>
    </rPh>
    <rPh sb="235" eb="236">
      <t>カ</t>
    </rPh>
    <rPh sb="236" eb="237">
      <t>イ</t>
    </rPh>
    <rPh sb="238" eb="242">
      <t>テキギケントウ</t>
    </rPh>
    <rPh sb="249" eb="254">
      <t>リョウキンカイシュウリツ</t>
    </rPh>
    <rPh sb="255" eb="256">
      <t>ヒ</t>
    </rPh>
    <rPh sb="257" eb="258">
      <t>ツヅ</t>
    </rPh>
    <rPh sb="264" eb="265">
      <t>コ</t>
    </rPh>
    <rPh sb="267" eb="271">
      <t>リョウキンシュウニュウ</t>
    </rPh>
    <rPh sb="272" eb="274">
      <t>カクホ</t>
    </rPh>
    <rPh sb="281" eb="285">
      <t>キュウスイゲンカ</t>
    </rPh>
    <rPh sb="286" eb="288">
      <t>ネンネン</t>
    </rPh>
    <rPh sb="288" eb="292">
      <t>ゾウカケイコウ</t>
    </rPh>
    <rPh sb="296" eb="301">
      <t>イジカンリヒ</t>
    </rPh>
    <rPh sb="301" eb="302">
      <t>トウ</t>
    </rPh>
    <rPh sb="303" eb="307">
      <t>ケントウカダイ</t>
    </rPh>
    <rPh sb="312" eb="316">
      <t>ユウセンジュンイ</t>
    </rPh>
    <rPh sb="317" eb="319">
      <t>コウリョ</t>
    </rPh>
    <rPh sb="323" eb="325">
      <t>テキセツ</t>
    </rPh>
    <rPh sb="326" eb="328">
      <t>タイショ</t>
    </rPh>
    <rPh sb="335" eb="340">
      <t>シセツリヨウリツ</t>
    </rPh>
    <rPh sb="347" eb="348">
      <t>ヨコ</t>
    </rPh>
    <rPh sb="351" eb="353">
      <t>ケイコウ</t>
    </rPh>
    <rPh sb="356" eb="361">
      <t>ルイジダンタイトウ</t>
    </rPh>
    <rPh sb="362" eb="363">
      <t>クラ</t>
    </rPh>
    <rPh sb="364" eb="365">
      <t>ヒク</t>
    </rPh>
    <rPh sb="366" eb="368">
      <t>ジョウキョウ</t>
    </rPh>
    <rPh sb="372" eb="374">
      <t>シセツ</t>
    </rPh>
    <rPh sb="375" eb="379">
      <t>コウシンジキ</t>
    </rPh>
    <rPh sb="393" eb="395">
      <t>ケントウ</t>
    </rPh>
    <rPh sb="402" eb="405">
      <t>ユウシュウリツ</t>
    </rPh>
    <rPh sb="410" eb="413">
      <t>サクネンド</t>
    </rPh>
    <rPh sb="414" eb="415">
      <t>クラ</t>
    </rPh>
    <rPh sb="424" eb="426">
      <t>テイカ</t>
    </rPh>
    <rPh sb="430" eb="433">
      <t>ドウテイド</t>
    </rPh>
    <rPh sb="434" eb="436">
      <t>スウチ</t>
    </rPh>
    <rPh sb="437" eb="439">
      <t>イジ</t>
    </rPh>
    <phoneticPr fontId="4"/>
  </si>
  <si>
    <t>　有形固定資産減価償却率は、今年度微減したものの、全国平均・類似団体の数値より超えており、施設更新等が課題である。
　管路経年化率については、前年比10.99ポイント上昇した。これは令和5年度において耐用年数に達した配水管が増加したためである。上記の有形固定資産減価償却率と併せ、老朽化が顕著であることから、適切な管路・施設更新が必要である。</t>
    <rPh sb="1" eb="12">
      <t>ユウケイコテイシサンゲンカショウキャクリツ</t>
    </rPh>
    <rPh sb="14" eb="17">
      <t>コンネンド</t>
    </rPh>
    <rPh sb="17" eb="19">
      <t>ビゲン</t>
    </rPh>
    <rPh sb="25" eb="29">
      <t>ゼンコクヘイキン</t>
    </rPh>
    <rPh sb="30" eb="34">
      <t>ルイジダンタイ</t>
    </rPh>
    <rPh sb="35" eb="37">
      <t>スウチ</t>
    </rPh>
    <rPh sb="39" eb="40">
      <t>コ</t>
    </rPh>
    <rPh sb="45" eb="50">
      <t>シセツコウシントウ</t>
    </rPh>
    <rPh sb="51" eb="53">
      <t>カダイ</t>
    </rPh>
    <rPh sb="59" eb="65">
      <t>カンロケイネンカリツ</t>
    </rPh>
    <rPh sb="71" eb="74">
      <t>ゼンネンヒ</t>
    </rPh>
    <rPh sb="91" eb="93">
      <t>レイワ</t>
    </rPh>
    <rPh sb="94" eb="96">
      <t>ネンド</t>
    </rPh>
    <rPh sb="100" eb="104">
      <t>タイヨウネンスウ</t>
    </rPh>
    <rPh sb="105" eb="106">
      <t>タッ</t>
    </rPh>
    <rPh sb="108" eb="111">
      <t>ハイスイカン</t>
    </rPh>
    <rPh sb="122" eb="124">
      <t>ジョウキ</t>
    </rPh>
    <rPh sb="137" eb="138">
      <t>アワ</t>
    </rPh>
    <rPh sb="140" eb="143">
      <t>ロウキュウカ</t>
    </rPh>
    <rPh sb="144" eb="146">
      <t>ケンチョ</t>
    </rPh>
    <rPh sb="154" eb="156">
      <t>テキセツ</t>
    </rPh>
    <rPh sb="165" eb="167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</si>
</sst>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R&quot;yy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1.1200000000000001</c:v>
                </c:pt>
                <c:pt idx="1">
                  <c:v>0.79</c:v>
                </c:pt>
                <c:pt idx="2">
                  <c:v>0.56999999999999995</c:v>
                </c:pt>
                <c:pt idx="3">
                  <c:v>1.18</c:v>
                </c:pt>
                <c:pt idx="4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91-4918-ACA9-78E26A439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1291960"/>
        <c:axId val="391288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0.52</c:v>
                </c:pt>
                <c:pt idx="1">
                  <c:v>0.53</c:v>
                </c:pt>
                <c:pt idx="2">
                  <c:v>0.48</c:v>
                </c:pt>
                <c:pt idx="3">
                  <c:v>0.5</c:v>
                </c:pt>
                <c:pt idx="4">
                  <c:v>0.41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91-4918-ACA9-78E26A439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1291960"/>
        <c:axId val="391288824"/>
      </c:lineChart>
      <c:dateAx>
        <c:axId val="39129196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391288824"/>
        <c:crosses val="autoZero"/>
        <c:auto val="1"/>
        <c:lblOffset val="100"/>
        <c:baseTimeUnit val="years"/>
      </c:dateAx>
      <c:valAx>
        <c:axId val="391288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91291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125.33</c:v>
                </c:pt>
                <c:pt idx="1">
                  <c:v>123.15</c:v>
                </c:pt>
                <c:pt idx="2">
                  <c:v>124.03</c:v>
                </c:pt>
                <c:pt idx="3">
                  <c:v>115.01</c:v>
                </c:pt>
                <c:pt idx="4">
                  <c:v>121.41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8-4CFD-A1A1-0F52F2287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1287256"/>
        <c:axId val="3912896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108.61</c:v>
                </c:pt>
                <c:pt idx="1">
                  <c:v>108.35</c:v>
                </c:pt>
                <c:pt idx="2">
                  <c:v>108.84</c:v>
                </c:pt>
                <c:pt idx="3">
                  <c:v>105.92</c:v>
                </c:pt>
                <c:pt idx="4">
                  <c:v>106.01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F8-4CFD-A1A1-0F52F2287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1287256"/>
        <c:axId val="391289608"/>
      </c:lineChart>
      <c:dateAx>
        <c:axId val="3912872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391289608"/>
        <c:crosses val="autoZero"/>
        <c:auto val="1"/>
        <c:lblOffset val="100"/>
        <c:baseTimeUnit val="years"/>
      </c:dateAx>
      <c:valAx>
        <c:axId val="3912896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912872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57.92</c:v>
                </c:pt>
                <c:pt idx="1">
                  <c:v>58.11</c:v>
                </c:pt>
                <c:pt idx="2">
                  <c:v>58.66</c:v>
                </c:pt>
                <c:pt idx="3">
                  <c:v>59.83</c:v>
                </c:pt>
                <c:pt idx="4">
                  <c:v>57.89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42-49AF-A16B-FB715D77C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1287648"/>
        <c:axId val="3912880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49.92</c:v>
                </c:pt>
                <c:pt idx="1">
                  <c:v>50.63</c:v>
                </c:pt>
                <c:pt idx="2">
                  <c:v>51.29</c:v>
                </c:pt>
                <c:pt idx="3">
                  <c:v>52.2</c:v>
                </c:pt>
                <c:pt idx="4">
                  <c:v>52.7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42-49AF-A16B-FB715D77C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1287648"/>
        <c:axId val="391288040"/>
      </c:lineChart>
      <c:dateAx>
        <c:axId val="39128764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391288040"/>
        <c:crosses val="autoZero"/>
        <c:auto val="1"/>
        <c:lblOffset val="100"/>
        <c:baseTimeUnit val="years"/>
      </c:dateAx>
      <c:valAx>
        <c:axId val="3912880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912876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14.45</c:v>
                </c:pt>
                <c:pt idx="1">
                  <c:v>16.079999999999998</c:v>
                </c:pt>
                <c:pt idx="2">
                  <c:v>20.52</c:v>
                </c:pt>
                <c:pt idx="3">
                  <c:v>23.6</c:v>
                </c:pt>
                <c:pt idx="4">
                  <c:v>34.590000000000003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9-4CD2-AB12-979158E50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535120"/>
        <c:axId val="4485339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16.88</c:v>
                </c:pt>
                <c:pt idx="1">
                  <c:v>18.28</c:v>
                </c:pt>
                <c:pt idx="2">
                  <c:v>19.61</c:v>
                </c:pt>
                <c:pt idx="3">
                  <c:v>20.73</c:v>
                </c:pt>
                <c:pt idx="4">
                  <c:v>22.86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B9-4CD2-AB12-979158E50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8535120"/>
        <c:axId val="448533944"/>
      </c:lineChart>
      <c:dateAx>
        <c:axId val="4485351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448533944"/>
        <c:crosses val="autoZero"/>
        <c:auto val="1"/>
        <c:lblOffset val="100"/>
        <c:baseTimeUnit val="years"/>
      </c:dateAx>
      <c:valAx>
        <c:axId val="4485339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485351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8C-4B74-B8FC-001FD9983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533160"/>
        <c:axId val="448535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3.59</c:v>
                </c:pt>
                <c:pt idx="1">
                  <c:v>3.98</c:v>
                </c:pt>
                <c:pt idx="2">
                  <c:v>6.02</c:v>
                </c:pt>
                <c:pt idx="3">
                  <c:v>7.78</c:v>
                </c:pt>
                <c:pt idx="4">
                  <c:v>9.59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8C-4B74-B8FC-001FD9983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8533160"/>
        <c:axId val="448535512"/>
      </c:lineChart>
      <c:dateAx>
        <c:axId val="44853316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448535512"/>
        <c:crosses val="autoZero"/>
        <c:auto val="1"/>
        <c:lblOffset val="100"/>
        <c:baseTimeUnit val="years"/>
      </c:dateAx>
      <c:valAx>
        <c:axId val="448535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485331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1289.21</c:v>
                </c:pt>
                <c:pt idx="1">
                  <c:v>1171.45</c:v>
                </c:pt>
                <c:pt idx="2">
                  <c:v>798.77</c:v>
                </c:pt>
                <c:pt idx="3">
                  <c:v>670.19</c:v>
                </c:pt>
                <c:pt idx="4">
                  <c:v>910.09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87-42EF-AEF6-0FB2DE591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532768"/>
        <c:axId val="448531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379.08</c:v>
                </c:pt>
                <c:pt idx="1">
                  <c:v>367.55</c:v>
                </c:pt>
                <c:pt idx="2">
                  <c:v>378.56</c:v>
                </c:pt>
                <c:pt idx="3">
                  <c:v>364.46</c:v>
                </c:pt>
                <c:pt idx="4">
                  <c:v>338.89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87-42EF-AEF6-0FB2DE591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8532768"/>
        <c:axId val="448531592"/>
      </c:lineChart>
      <c:dateAx>
        <c:axId val="44853276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448531592"/>
        <c:crosses val="autoZero"/>
        <c:auto val="1"/>
        <c:lblOffset val="100"/>
        <c:baseTimeUnit val="years"/>
      </c:dateAx>
      <c:valAx>
        <c:axId val="4485315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485327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96.9</c:v>
                </c:pt>
                <c:pt idx="1">
                  <c:v>89.13</c:v>
                </c:pt>
                <c:pt idx="2">
                  <c:v>81.790000000000006</c:v>
                </c:pt>
                <c:pt idx="3">
                  <c:v>74.17</c:v>
                </c:pt>
                <c:pt idx="4">
                  <c:v>65.459999999999994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19-4813-AD88-D0128A96F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528456"/>
        <c:axId val="4485335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398.98</c:v>
                </c:pt>
                <c:pt idx="1">
                  <c:v>418.68</c:v>
                </c:pt>
                <c:pt idx="2">
                  <c:v>395.68</c:v>
                </c:pt>
                <c:pt idx="3">
                  <c:v>403.72</c:v>
                </c:pt>
                <c:pt idx="4">
                  <c:v>400.21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19-4813-AD88-D0128A96F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8528456"/>
        <c:axId val="448533552"/>
      </c:lineChart>
      <c:dateAx>
        <c:axId val="4485284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448533552"/>
        <c:crosses val="autoZero"/>
        <c:auto val="1"/>
        <c:lblOffset val="100"/>
        <c:baseTimeUnit val="years"/>
      </c:dateAx>
      <c:valAx>
        <c:axId val="4485335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48528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119.47</c:v>
                </c:pt>
                <c:pt idx="1">
                  <c:v>116.93</c:v>
                </c:pt>
                <c:pt idx="2">
                  <c:v>117.97</c:v>
                </c:pt>
                <c:pt idx="3">
                  <c:v>109.81</c:v>
                </c:pt>
                <c:pt idx="4">
                  <c:v>111.21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66-4C1E-BA04-F6E70A11A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530024"/>
        <c:axId val="448530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98.64</c:v>
                </c:pt>
                <c:pt idx="1">
                  <c:v>94.78</c:v>
                </c:pt>
                <c:pt idx="2">
                  <c:v>97.59</c:v>
                </c:pt>
                <c:pt idx="3">
                  <c:v>92.17</c:v>
                </c:pt>
                <c:pt idx="4">
                  <c:v>92.83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6-4C1E-BA04-F6E70A11A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8530024"/>
        <c:axId val="448530808"/>
      </c:lineChart>
      <c:dateAx>
        <c:axId val="44853002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448530808"/>
        <c:crosses val="autoZero"/>
        <c:auto val="1"/>
        <c:lblOffset val="100"/>
        <c:baseTimeUnit val="years"/>
      </c:dateAx>
      <c:valAx>
        <c:axId val="448530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485300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192.02</c:v>
                </c:pt>
                <c:pt idx="1">
                  <c:v>196.45</c:v>
                </c:pt>
                <c:pt idx="2">
                  <c:v>195.05</c:v>
                </c:pt>
                <c:pt idx="3">
                  <c:v>209.7</c:v>
                </c:pt>
                <c:pt idx="4">
                  <c:v>207.46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4-461C-B511-535ADE840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1293136"/>
        <c:axId val="3912935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178.92</c:v>
                </c:pt>
                <c:pt idx="1">
                  <c:v>181.3</c:v>
                </c:pt>
                <c:pt idx="2">
                  <c:v>181.71</c:v>
                </c:pt>
                <c:pt idx="3">
                  <c:v>188.51</c:v>
                </c:pt>
                <c:pt idx="4">
                  <c:v>189.43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94-461C-B511-535ADE840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1293136"/>
        <c:axId val="391293528"/>
      </c:lineChart>
      <c:dateAx>
        <c:axId val="39129313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391293528"/>
        <c:crosses val="autoZero"/>
        <c:auto val="1"/>
        <c:lblOffset val="100"/>
        <c:baseTimeUnit val="years"/>
      </c:dateAx>
      <c:valAx>
        <c:axId val="3912935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91293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49.86</c:v>
                </c:pt>
                <c:pt idx="1">
                  <c:v>47.34</c:v>
                </c:pt>
                <c:pt idx="2">
                  <c:v>46.32</c:v>
                </c:pt>
                <c:pt idx="3">
                  <c:v>46.19</c:v>
                </c:pt>
                <c:pt idx="4">
                  <c:v>45.97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2E-4427-A8EF-BE17A85EF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397824"/>
        <c:axId val="4483907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55.14</c:v>
                </c:pt>
                <c:pt idx="1">
                  <c:v>55.89</c:v>
                </c:pt>
                <c:pt idx="2">
                  <c:v>55.72</c:v>
                </c:pt>
                <c:pt idx="3">
                  <c:v>55.31</c:v>
                </c:pt>
                <c:pt idx="4">
                  <c:v>55.14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2E-4427-A8EF-BE17A85EF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8397824"/>
        <c:axId val="448390768"/>
      </c:lineChart>
      <c:dateAx>
        <c:axId val="44839782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448390768"/>
        <c:crosses val="autoZero"/>
        <c:auto val="1"/>
        <c:lblOffset val="100"/>
        <c:baseTimeUnit val="years"/>
      </c:dateAx>
      <c:valAx>
        <c:axId val="4483907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48397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84.97</c:v>
                </c:pt>
                <c:pt idx="1">
                  <c:v>89.23</c:v>
                </c:pt>
                <c:pt idx="2">
                  <c:v>89.88</c:v>
                </c:pt>
                <c:pt idx="3">
                  <c:v>88.82</c:v>
                </c:pt>
                <c:pt idx="4">
                  <c:v>88.49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BE-47DC-8ACE-3100FE06F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391944"/>
        <c:axId val="448392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81.39</c:v>
                </c:pt>
                <c:pt idx="1">
                  <c:v>81.27</c:v>
                </c:pt>
                <c:pt idx="2">
                  <c:v>81.260000000000005</c:v>
                </c:pt>
                <c:pt idx="3">
                  <c:v>80.36</c:v>
                </c:pt>
                <c:pt idx="4">
                  <c:v>80.13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BE-47DC-8ACE-3100FE06F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8391944"/>
        <c:axId val="448392728"/>
      </c:lineChart>
      <c:dateAx>
        <c:axId val="44839194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448392728"/>
        <c:crosses val="autoZero"/>
        <c:auto val="1"/>
        <c:lblOffset val="100"/>
        <c:baseTimeUnit val="years"/>
      </c:dateAx>
      <c:valAx>
        <c:axId val="448392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483919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【108.24】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【1.50】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【243.36】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【265.93】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【89.42】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16065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【59.81】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【177.56】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【52.02】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【25.37】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5" zoomScaleNormal="85" workbookViewId="0">
      <selection activeCell="AD8" sqref="AD8:AJ8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</row>
    <row r="3" spans="1:78" ht="9.75" customHeight="1" x14ac:dyDescent="0.15">
      <c r="A3" s="2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</row>
    <row r="4" spans="1:78" ht="9.75" customHeight="1" x14ac:dyDescent="0.15">
      <c r="A4" s="2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31" t="str">
        <f>データ!H6</f>
        <v>山形県　最上川中部水道企業団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2"/>
      <c r="AE6" s="32"/>
      <c r="AF6" s="32"/>
      <c r="AG6" s="3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33" t="s">
        <v>1</v>
      </c>
      <c r="C7" s="34"/>
      <c r="D7" s="34"/>
      <c r="E7" s="34"/>
      <c r="F7" s="34"/>
      <c r="G7" s="34"/>
      <c r="H7" s="34"/>
      <c r="I7" s="33" t="s">
        <v>2</v>
      </c>
      <c r="J7" s="34"/>
      <c r="K7" s="34"/>
      <c r="L7" s="34"/>
      <c r="M7" s="34"/>
      <c r="N7" s="34"/>
      <c r="O7" s="35"/>
      <c r="P7" s="36" t="s">
        <v>3</v>
      </c>
      <c r="Q7" s="36"/>
      <c r="R7" s="36"/>
      <c r="S7" s="36"/>
      <c r="T7" s="36"/>
      <c r="U7" s="36"/>
      <c r="V7" s="36"/>
      <c r="W7" s="36" t="s">
        <v>4</v>
      </c>
      <c r="X7" s="36"/>
      <c r="Y7" s="36"/>
      <c r="Z7" s="36"/>
      <c r="AA7" s="36"/>
      <c r="AB7" s="36"/>
      <c r="AC7" s="36"/>
      <c r="AD7" s="36" t="s">
        <v>5</v>
      </c>
      <c r="AE7" s="36"/>
      <c r="AF7" s="36"/>
      <c r="AG7" s="36"/>
      <c r="AH7" s="36"/>
      <c r="AI7" s="36"/>
      <c r="AJ7" s="36"/>
      <c r="AK7" s="2"/>
      <c r="AL7" s="36" t="s">
        <v>6</v>
      </c>
      <c r="AM7" s="36"/>
      <c r="AN7" s="36"/>
      <c r="AO7" s="36"/>
      <c r="AP7" s="36"/>
      <c r="AQ7" s="36"/>
      <c r="AR7" s="36"/>
      <c r="AS7" s="36"/>
      <c r="AT7" s="33" t="s">
        <v>7</v>
      </c>
      <c r="AU7" s="34"/>
      <c r="AV7" s="34"/>
      <c r="AW7" s="34"/>
      <c r="AX7" s="34"/>
      <c r="AY7" s="34"/>
      <c r="AZ7" s="34"/>
      <c r="BA7" s="34"/>
      <c r="BB7" s="36" t="s">
        <v>8</v>
      </c>
      <c r="BC7" s="36"/>
      <c r="BD7" s="36"/>
      <c r="BE7" s="36"/>
      <c r="BF7" s="36"/>
      <c r="BG7" s="36"/>
      <c r="BH7" s="36"/>
      <c r="BI7" s="36"/>
      <c r="BJ7" s="3"/>
      <c r="BK7" s="3"/>
      <c r="BL7" s="37" t="s">
        <v>9</v>
      </c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9"/>
    </row>
    <row r="8" spans="1:78" ht="18.75" customHeight="1" x14ac:dyDescent="0.15">
      <c r="A8" s="2"/>
      <c r="B8" s="40" t="str">
        <f>データ!$I$6</f>
        <v>法適用</v>
      </c>
      <c r="C8" s="41"/>
      <c r="D8" s="41"/>
      <c r="E8" s="41"/>
      <c r="F8" s="41"/>
      <c r="G8" s="41"/>
      <c r="H8" s="41"/>
      <c r="I8" s="40" t="str">
        <f>データ!$J$6</f>
        <v>水道事業</v>
      </c>
      <c r="J8" s="41"/>
      <c r="K8" s="41"/>
      <c r="L8" s="41"/>
      <c r="M8" s="41"/>
      <c r="N8" s="41"/>
      <c r="O8" s="42"/>
      <c r="P8" s="43" t="str">
        <f>データ!$K$6</f>
        <v>末端給水事業</v>
      </c>
      <c r="Q8" s="43"/>
      <c r="R8" s="43"/>
      <c r="S8" s="43"/>
      <c r="T8" s="43"/>
      <c r="U8" s="43"/>
      <c r="V8" s="43"/>
      <c r="W8" s="43" t="str">
        <f>データ!$L$6</f>
        <v>A6</v>
      </c>
      <c r="X8" s="43"/>
      <c r="Y8" s="43"/>
      <c r="Z8" s="43"/>
      <c r="AA8" s="43"/>
      <c r="AB8" s="43"/>
      <c r="AC8" s="43"/>
      <c r="AD8" s="43" t="str">
        <f>データ!$M$6</f>
        <v>民間企業出身</v>
      </c>
      <c r="AE8" s="43"/>
      <c r="AF8" s="43"/>
      <c r="AG8" s="43"/>
      <c r="AH8" s="43"/>
      <c r="AI8" s="43"/>
      <c r="AJ8" s="43"/>
      <c r="AK8" s="2"/>
      <c r="AL8" s="44" t="str">
        <f>データ!$R$6</f>
        <v>-</v>
      </c>
      <c r="AM8" s="44"/>
      <c r="AN8" s="44"/>
      <c r="AO8" s="44"/>
      <c r="AP8" s="44"/>
      <c r="AQ8" s="44"/>
      <c r="AR8" s="44"/>
      <c r="AS8" s="44"/>
      <c r="AT8" s="45" t="str">
        <f>データ!$S$6</f>
        <v>-</v>
      </c>
      <c r="AU8" s="46"/>
      <c r="AV8" s="46"/>
      <c r="AW8" s="46"/>
      <c r="AX8" s="46"/>
      <c r="AY8" s="46"/>
      <c r="AZ8" s="46"/>
      <c r="BA8" s="46"/>
      <c r="BB8" s="47" t="str">
        <f>データ!$T$6</f>
        <v>-</v>
      </c>
      <c r="BC8" s="47"/>
      <c r="BD8" s="47"/>
      <c r="BE8" s="47"/>
      <c r="BF8" s="47"/>
      <c r="BG8" s="47"/>
      <c r="BH8" s="47"/>
      <c r="BI8" s="47"/>
      <c r="BJ8" s="3"/>
      <c r="BK8" s="3"/>
      <c r="BL8" s="48" t="s">
        <v>10</v>
      </c>
      <c r="BM8" s="49"/>
      <c r="BN8" s="50" t="s">
        <v>11</v>
      </c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1"/>
    </row>
    <row r="9" spans="1:78" ht="18.75" customHeight="1" x14ac:dyDescent="0.15">
      <c r="A9" s="2"/>
      <c r="B9" s="33" t="s">
        <v>12</v>
      </c>
      <c r="C9" s="34"/>
      <c r="D9" s="34"/>
      <c r="E9" s="34"/>
      <c r="F9" s="34"/>
      <c r="G9" s="34"/>
      <c r="H9" s="34"/>
      <c r="I9" s="33" t="s">
        <v>13</v>
      </c>
      <c r="J9" s="34"/>
      <c r="K9" s="34"/>
      <c r="L9" s="34"/>
      <c r="M9" s="34"/>
      <c r="N9" s="34"/>
      <c r="O9" s="35"/>
      <c r="P9" s="36" t="s">
        <v>14</v>
      </c>
      <c r="Q9" s="36"/>
      <c r="R9" s="36"/>
      <c r="S9" s="36"/>
      <c r="T9" s="36"/>
      <c r="U9" s="36"/>
      <c r="V9" s="36"/>
      <c r="W9" s="36" t="s">
        <v>15</v>
      </c>
      <c r="X9" s="36"/>
      <c r="Y9" s="36"/>
      <c r="Z9" s="36"/>
      <c r="AA9" s="36"/>
      <c r="AB9" s="36"/>
      <c r="AC9" s="36"/>
      <c r="AD9" s="2"/>
      <c r="AE9" s="2"/>
      <c r="AF9" s="2"/>
      <c r="AG9" s="2"/>
      <c r="AH9" s="2"/>
      <c r="AI9" s="2"/>
      <c r="AJ9" s="2"/>
      <c r="AK9" s="2"/>
      <c r="AL9" s="36" t="s">
        <v>16</v>
      </c>
      <c r="AM9" s="36"/>
      <c r="AN9" s="36"/>
      <c r="AO9" s="36"/>
      <c r="AP9" s="36"/>
      <c r="AQ9" s="36"/>
      <c r="AR9" s="36"/>
      <c r="AS9" s="36"/>
      <c r="AT9" s="33" t="s">
        <v>17</v>
      </c>
      <c r="AU9" s="34"/>
      <c r="AV9" s="34"/>
      <c r="AW9" s="34"/>
      <c r="AX9" s="34"/>
      <c r="AY9" s="34"/>
      <c r="AZ9" s="34"/>
      <c r="BA9" s="34"/>
      <c r="BB9" s="36" t="s">
        <v>18</v>
      </c>
      <c r="BC9" s="36"/>
      <c r="BD9" s="36"/>
      <c r="BE9" s="36"/>
      <c r="BF9" s="36"/>
      <c r="BG9" s="36"/>
      <c r="BH9" s="36"/>
      <c r="BI9" s="36"/>
      <c r="BJ9" s="3"/>
      <c r="BK9" s="3"/>
      <c r="BL9" s="52" t="s">
        <v>19</v>
      </c>
      <c r="BM9" s="53"/>
      <c r="BN9" s="54" t="s">
        <v>20</v>
      </c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5"/>
    </row>
    <row r="10" spans="1:78" ht="18.75" customHeight="1" x14ac:dyDescent="0.15">
      <c r="A10" s="2"/>
      <c r="B10" s="45" t="str">
        <f>データ!$N$6</f>
        <v>-</v>
      </c>
      <c r="C10" s="46"/>
      <c r="D10" s="46"/>
      <c r="E10" s="46"/>
      <c r="F10" s="46"/>
      <c r="G10" s="46"/>
      <c r="H10" s="46"/>
      <c r="I10" s="45">
        <f>データ!$O$6</f>
        <v>86.99</v>
      </c>
      <c r="J10" s="46"/>
      <c r="K10" s="46"/>
      <c r="L10" s="46"/>
      <c r="M10" s="46"/>
      <c r="N10" s="46"/>
      <c r="O10" s="80"/>
      <c r="P10" s="47">
        <f>データ!$P$6</f>
        <v>99.99</v>
      </c>
      <c r="Q10" s="47"/>
      <c r="R10" s="47"/>
      <c r="S10" s="47"/>
      <c r="T10" s="47"/>
      <c r="U10" s="47"/>
      <c r="V10" s="47"/>
      <c r="W10" s="44">
        <f>データ!$Q$6</f>
        <v>4700</v>
      </c>
      <c r="X10" s="44"/>
      <c r="Y10" s="44"/>
      <c r="Z10" s="44"/>
      <c r="AA10" s="44"/>
      <c r="AB10" s="44"/>
      <c r="AC10" s="44"/>
      <c r="AD10" s="2"/>
      <c r="AE10" s="2"/>
      <c r="AF10" s="2"/>
      <c r="AG10" s="2"/>
      <c r="AH10" s="2"/>
      <c r="AI10" s="2"/>
      <c r="AJ10" s="2"/>
      <c r="AK10" s="2"/>
      <c r="AL10" s="44">
        <f>データ!$U$6</f>
        <v>25140</v>
      </c>
      <c r="AM10" s="44"/>
      <c r="AN10" s="44"/>
      <c r="AO10" s="44"/>
      <c r="AP10" s="44"/>
      <c r="AQ10" s="44"/>
      <c r="AR10" s="44"/>
      <c r="AS10" s="44"/>
      <c r="AT10" s="45">
        <f>データ!$V$6</f>
        <v>41.32</v>
      </c>
      <c r="AU10" s="46"/>
      <c r="AV10" s="46"/>
      <c r="AW10" s="46"/>
      <c r="AX10" s="46"/>
      <c r="AY10" s="46"/>
      <c r="AZ10" s="46"/>
      <c r="BA10" s="46"/>
      <c r="BB10" s="47">
        <f>データ!$W$6</f>
        <v>608.41999999999996</v>
      </c>
      <c r="BC10" s="47"/>
      <c r="BD10" s="47"/>
      <c r="BE10" s="47"/>
      <c r="BF10" s="47"/>
      <c r="BG10" s="47"/>
      <c r="BH10" s="47"/>
      <c r="BI10" s="47"/>
      <c r="BJ10" s="2"/>
      <c r="BK10" s="2"/>
      <c r="BL10" s="62" t="s">
        <v>21</v>
      </c>
      <c r="BM10" s="63"/>
      <c r="BN10" s="64" t="s">
        <v>22</v>
      </c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6" t="s">
        <v>23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pans="1:78" ht="13.5" customHeight="1" x14ac:dyDescent="0.15">
      <c r="A14" s="2"/>
      <c r="B14" s="68" t="s">
        <v>24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70"/>
      <c r="BK14" s="2"/>
      <c r="BL14" s="74" t="s">
        <v>25</v>
      </c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6"/>
    </row>
    <row r="15" spans="1:78" ht="13.5" customHeight="1" x14ac:dyDescent="0.15">
      <c r="A15" s="2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3"/>
      <c r="BK15" s="2"/>
      <c r="BL15" s="77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56" t="s">
        <v>111</v>
      </c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8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56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8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56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8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56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8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56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8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56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8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56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8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56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8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56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8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56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8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56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8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56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8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56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8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56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8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56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8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56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8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56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8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56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8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56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8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56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8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56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8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56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8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56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8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56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8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56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8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56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8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56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8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56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8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56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8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74" t="s">
        <v>26</v>
      </c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6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77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56" t="s">
        <v>112</v>
      </c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8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56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8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56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8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56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8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56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8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56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8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56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8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56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8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56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8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56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8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56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8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56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8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56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8"/>
    </row>
    <row r="60" spans="1:78" ht="13.5" customHeight="1" x14ac:dyDescent="0.15">
      <c r="A60" s="2"/>
      <c r="B60" s="71" t="s">
        <v>27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3"/>
      <c r="BK60" s="2"/>
      <c r="BL60" s="56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8"/>
    </row>
    <row r="61" spans="1:78" ht="13.5" customHeight="1" x14ac:dyDescent="0.15">
      <c r="A61" s="2"/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3"/>
      <c r="BK61" s="2"/>
      <c r="BL61" s="56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8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56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8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56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8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74" t="s">
        <v>28</v>
      </c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6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77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56" t="s">
        <v>110</v>
      </c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8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56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8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56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8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56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8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56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8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56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8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56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8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56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8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56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8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56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8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56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8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56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8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56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8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56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8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56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8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56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8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59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1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【108.24】</v>
      </c>
      <c r="F85" s="13" t="str">
        <f>データ!AS6</f>
        <v>【1.50】</v>
      </c>
      <c r="G85" s="13" t="str">
        <f>データ!BD6</f>
        <v>【243.36】</v>
      </c>
      <c r="H85" s="13" t="str">
        <f>データ!BO6</f>
        <v>【265.93】</v>
      </c>
      <c r="I85" s="13" t="str">
        <f>データ!BZ6</f>
        <v>【97.82】</v>
      </c>
      <c r="J85" s="13" t="str">
        <f>データ!CK6</f>
        <v>【177.56】</v>
      </c>
      <c r="K85" s="13" t="str">
        <f>データ!CV6</f>
        <v>【59.81】</v>
      </c>
      <c r="L85" s="13" t="str">
        <f>データ!DG6</f>
        <v>【89.42】</v>
      </c>
      <c r="M85" s="13" t="str">
        <f>データ!DR6</f>
        <v>【52.02】</v>
      </c>
      <c r="N85" s="13" t="str">
        <f>データ!EC6</f>
        <v>【25.37】</v>
      </c>
      <c r="O85" s="13" t="str">
        <f>データ!EN6</f>
        <v>【0.62】</v>
      </c>
    </row>
  </sheetData>
  <sheetProtection algorithmName="SHA-512" hashValue="oXR+cZcCfHgmmoOnmOhsA/jeGp6NYscvqf/IRlHea9Y70F+62UGtLypkBfUKsLYnwGjRikxVF6d+42+g5Y4A1A==" saltValue="SezgDVXPjswEwEad9pHe4g==" spinCount="100000" sheet="1" objects="1" scenarios="1" formatCells="0" formatColumns="0" formatRows="0"/>
  <mergeCells count="48">
    <mergeCell ref="BL64:BZ65"/>
    <mergeCell ref="AT10:BA10"/>
    <mergeCell ref="BL16:BZ44"/>
    <mergeCell ref="BL45:BZ46"/>
    <mergeCell ref="BL47:BZ63"/>
    <mergeCell ref="B60:BJ61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9:H9"/>
    <mergeCell ref="I9:O9"/>
    <mergeCell ref="P9:V9"/>
    <mergeCell ref="W9:AC9"/>
    <mergeCell ref="AL9:AS9"/>
    <mergeCell ref="AL8:AS8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2" t="s">
        <v>50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4"/>
      <c r="X3" s="88" t="s">
        <v>51</v>
      </c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 t="s">
        <v>27</v>
      </c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</row>
    <row r="4" spans="1:144" x14ac:dyDescent="0.15">
      <c r="A4" s="15" t="s">
        <v>52</v>
      </c>
      <c r="B4" s="17"/>
      <c r="C4" s="17"/>
      <c r="D4" s="17"/>
      <c r="E4" s="17"/>
      <c r="F4" s="17"/>
      <c r="G4" s="17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1" t="s">
        <v>53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 t="s">
        <v>54</v>
      </c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 t="s">
        <v>55</v>
      </c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 t="s">
        <v>56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 t="s">
        <v>57</v>
      </c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 t="s">
        <v>58</v>
      </c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 t="s">
        <v>59</v>
      </c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 t="s">
        <v>60</v>
      </c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 t="s">
        <v>61</v>
      </c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 t="s">
        <v>62</v>
      </c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 t="s">
        <v>63</v>
      </c>
      <c r="EE4" s="81"/>
      <c r="EF4" s="81"/>
      <c r="EG4" s="81"/>
      <c r="EH4" s="81"/>
      <c r="EI4" s="81"/>
      <c r="EJ4" s="81"/>
      <c r="EK4" s="81"/>
      <c r="EL4" s="81"/>
      <c r="EM4" s="81"/>
      <c r="EN4" s="81"/>
    </row>
    <row r="5" spans="1:144" x14ac:dyDescent="0.15">
      <c r="A5" s="15" t="s">
        <v>64</v>
      </c>
      <c r="B5" s="18"/>
      <c r="C5" s="18"/>
      <c r="D5" s="18"/>
      <c r="E5" s="18"/>
      <c r="F5" s="18"/>
      <c r="G5" s="18"/>
      <c r="H5" s="19" t="s">
        <v>65</v>
      </c>
      <c r="I5" s="19" t="s">
        <v>66</v>
      </c>
      <c r="J5" s="19" t="s">
        <v>67</v>
      </c>
      <c r="K5" s="19" t="s">
        <v>68</v>
      </c>
      <c r="L5" s="19" t="s">
        <v>69</v>
      </c>
      <c r="M5" s="19" t="s">
        <v>5</v>
      </c>
      <c r="N5" s="19" t="s">
        <v>70</v>
      </c>
      <c r="O5" s="19" t="s">
        <v>71</v>
      </c>
      <c r="P5" s="19" t="s">
        <v>72</v>
      </c>
      <c r="Q5" s="19" t="s">
        <v>73</v>
      </c>
      <c r="R5" s="19" t="s">
        <v>74</v>
      </c>
      <c r="S5" s="19" t="s">
        <v>75</v>
      </c>
      <c r="T5" s="19" t="s">
        <v>76</v>
      </c>
      <c r="U5" s="19" t="s">
        <v>77</v>
      </c>
      <c r="V5" s="19" t="s">
        <v>78</v>
      </c>
      <c r="W5" s="19" t="s">
        <v>79</v>
      </c>
      <c r="X5" s="19" t="s">
        <v>80</v>
      </c>
      <c r="Y5" s="19" t="s">
        <v>81</v>
      </c>
      <c r="Z5" s="19" t="s">
        <v>82</v>
      </c>
      <c r="AA5" s="19" t="s">
        <v>83</v>
      </c>
      <c r="AB5" s="19" t="s">
        <v>84</v>
      </c>
      <c r="AC5" s="19" t="s">
        <v>85</v>
      </c>
      <c r="AD5" s="19" t="s">
        <v>86</v>
      </c>
      <c r="AE5" s="19" t="s">
        <v>87</v>
      </c>
      <c r="AF5" s="19" t="s">
        <v>88</v>
      </c>
      <c r="AG5" s="19" t="s">
        <v>89</v>
      </c>
      <c r="AH5" s="19" t="s">
        <v>29</v>
      </c>
      <c r="AI5" s="19" t="s">
        <v>80</v>
      </c>
      <c r="AJ5" s="19" t="s">
        <v>81</v>
      </c>
      <c r="AK5" s="19" t="s">
        <v>82</v>
      </c>
      <c r="AL5" s="19" t="s">
        <v>83</v>
      </c>
      <c r="AM5" s="19" t="s">
        <v>84</v>
      </c>
      <c r="AN5" s="19" t="s">
        <v>85</v>
      </c>
      <c r="AO5" s="19" t="s">
        <v>86</v>
      </c>
      <c r="AP5" s="19" t="s">
        <v>87</v>
      </c>
      <c r="AQ5" s="19" t="s">
        <v>88</v>
      </c>
      <c r="AR5" s="19" t="s">
        <v>89</v>
      </c>
      <c r="AS5" s="19" t="s">
        <v>90</v>
      </c>
      <c r="AT5" s="19" t="s">
        <v>80</v>
      </c>
      <c r="AU5" s="19" t="s">
        <v>81</v>
      </c>
      <c r="AV5" s="19" t="s">
        <v>82</v>
      </c>
      <c r="AW5" s="19" t="s">
        <v>83</v>
      </c>
      <c r="AX5" s="19" t="s">
        <v>84</v>
      </c>
      <c r="AY5" s="19" t="s">
        <v>85</v>
      </c>
      <c r="AZ5" s="19" t="s">
        <v>86</v>
      </c>
      <c r="BA5" s="19" t="s">
        <v>87</v>
      </c>
      <c r="BB5" s="19" t="s">
        <v>88</v>
      </c>
      <c r="BC5" s="19" t="s">
        <v>89</v>
      </c>
      <c r="BD5" s="19" t="s">
        <v>90</v>
      </c>
      <c r="BE5" s="19" t="s">
        <v>80</v>
      </c>
      <c r="BF5" s="19" t="s">
        <v>81</v>
      </c>
      <c r="BG5" s="19" t="s">
        <v>82</v>
      </c>
      <c r="BH5" s="19" t="s">
        <v>83</v>
      </c>
      <c r="BI5" s="19" t="s">
        <v>84</v>
      </c>
      <c r="BJ5" s="19" t="s">
        <v>85</v>
      </c>
      <c r="BK5" s="19" t="s">
        <v>86</v>
      </c>
      <c r="BL5" s="19" t="s">
        <v>87</v>
      </c>
      <c r="BM5" s="19" t="s">
        <v>88</v>
      </c>
      <c r="BN5" s="19" t="s">
        <v>89</v>
      </c>
      <c r="BO5" s="19" t="s">
        <v>90</v>
      </c>
      <c r="BP5" s="19" t="s">
        <v>80</v>
      </c>
      <c r="BQ5" s="19" t="s">
        <v>81</v>
      </c>
      <c r="BR5" s="19" t="s">
        <v>82</v>
      </c>
      <c r="BS5" s="19" t="s">
        <v>83</v>
      </c>
      <c r="BT5" s="19" t="s">
        <v>84</v>
      </c>
      <c r="BU5" s="19" t="s">
        <v>85</v>
      </c>
      <c r="BV5" s="19" t="s">
        <v>86</v>
      </c>
      <c r="BW5" s="19" t="s">
        <v>87</v>
      </c>
      <c r="BX5" s="19" t="s">
        <v>88</v>
      </c>
      <c r="BY5" s="19" t="s">
        <v>89</v>
      </c>
      <c r="BZ5" s="19" t="s">
        <v>90</v>
      </c>
      <c r="CA5" s="19" t="s">
        <v>80</v>
      </c>
      <c r="CB5" s="19" t="s">
        <v>81</v>
      </c>
      <c r="CC5" s="19" t="s">
        <v>82</v>
      </c>
      <c r="CD5" s="19" t="s">
        <v>83</v>
      </c>
      <c r="CE5" s="19" t="s">
        <v>84</v>
      </c>
      <c r="CF5" s="19" t="s">
        <v>85</v>
      </c>
      <c r="CG5" s="19" t="s">
        <v>86</v>
      </c>
      <c r="CH5" s="19" t="s">
        <v>87</v>
      </c>
      <c r="CI5" s="19" t="s">
        <v>88</v>
      </c>
      <c r="CJ5" s="19" t="s">
        <v>89</v>
      </c>
      <c r="CK5" s="19" t="s">
        <v>90</v>
      </c>
      <c r="CL5" s="19" t="s">
        <v>80</v>
      </c>
      <c r="CM5" s="19" t="s">
        <v>81</v>
      </c>
      <c r="CN5" s="19" t="s">
        <v>82</v>
      </c>
      <c r="CO5" s="19" t="s">
        <v>83</v>
      </c>
      <c r="CP5" s="19" t="s">
        <v>84</v>
      </c>
      <c r="CQ5" s="19" t="s">
        <v>85</v>
      </c>
      <c r="CR5" s="19" t="s">
        <v>86</v>
      </c>
      <c r="CS5" s="19" t="s">
        <v>87</v>
      </c>
      <c r="CT5" s="19" t="s">
        <v>88</v>
      </c>
      <c r="CU5" s="19" t="s">
        <v>89</v>
      </c>
      <c r="CV5" s="19" t="s">
        <v>90</v>
      </c>
      <c r="CW5" s="19" t="s">
        <v>80</v>
      </c>
      <c r="CX5" s="19" t="s">
        <v>81</v>
      </c>
      <c r="CY5" s="19" t="s">
        <v>82</v>
      </c>
      <c r="CZ5" s="19" t="s">
        <v>83</v>
      </c>
      <c r="DA5" s="19" t="s">
        <v>84</v>
      </c>
      <c r="DB5" s="19" t="s">
        <v>85</v>
      </c>
      <c r="DC5" s="19" t="s">
        <v>86</v>
      </c>
      <c r="DD5" s="19" t="s">
        <v>87</v>
      </c>
      <c r="DE5" s="19" t="s">
        <v>88</v>
      </c>
      <c r="DF5" s="19" t="s">
        <v>89</v>
      </c>
      <c r="DG5" s="19" t="s">
        <v>90</v>
      </c>
      <c r="DH5" s="19" t="s">
        <v>80</v>
      </c>
      <c r="DI5" s="19" t="s">
        <v>81</v>
      </c>
      <c r="DJ5" s="19" t="s">
        <v>82</v>
      </c>
      <c r="DK5" s="19" t="s">
        <v>83</v>
      </c>
      <c r="DL5" s="19" t="s">
        <v>84</v>
      </c>
      <c r="DM5" s="19" t="s">
        <v>85</v>
      </c>
      <c r="DN5" s="19" t="s">
        <v>86</v>
      </c>
      <c r="DO5" s="19" t="s">
        <v>87</v>
      </c>
      <c r="DP5" s="19" t="s">
        <v>88</v>
      </c>
      <c r="DQ5" s="19" t="s">
        <v>89</v>
      </c>
      <c r="DR5" s="19" t="s">
        <v>90</v>
      </c>
      <c r="DS5" s="19" t="s">
        <v>80</v>
      </c>
      <c r="DT5" s="19" t="s">
        <v>81</v>
      </c>
      <c r="DU5" s="19" t="s">
        <v>82</v>
      </c>
      <c r="DV5" s="19" t="s">
        <v>83</v>
      </c>
      <c r="DW5" s="19" t="s">
        <v>84</v>
      </c>
      <c r="DX5" s="19" t="s">
        <v>85</v>
      </c>
      <c r="DY5" s="19" t="s">
        <v>86</v>
      </c>
      <c r="DZ5" s="19" t="s">
        <v>87</v>
      </c>
      <c r="EA5" s="19" t="s">
        <v>88</v>
      </c>
      <c r="EB5" s="19" t="s">
        <v>89</v>
      </c>
      <c r="EC5" s="19" t="s">
        <v>90</v>
      </c>
      <c r="ED5" s="19" t="s">
        <v>80</v>
      </c>
      <c r="EE5" s="19" t="s">
        <v>81</v>
      </c>
      <c r="EF5" s="19" t="s">
        <v>82</v>
      </c>
      <c r="EG5" s="19" t="s">
        <v>83</v>
      </c>
      <c r="EH5" s="19" t="s">
        <v>84</v>
      </c>
      <c r="EI5" s="19" t="s">
        <v>85</v>
      </c>
      <c r="EJ5" s="19" t="s">
        <v>86</v>
      </c>
      <c r="EK5" s="19" t="s">
        <v>87</v>
      </c>
      <c r="EL5" s="19" t="s">
        <v>88</v>
      </c>
      <c r="EM5" s="19" t="s">
        <v>89</v>
      </c>
      <c r="EN5" s="19" t="s">
        <v>90</v>
      </c>
    </row>
    <row r="6" spans="1:144" s="23" customFormat="1" x14ac:dyDescent="0.15">
      <c r="A6" s="15" t="s">
        <v>91</v>
      </c>
      <c r="B6" s="20">
        <f>B7</f>
        <v>2023</v>
      </c>
      <c r="C6" s="20">
        <f t="shared" ref="C6:W6" si="3">C7</f>
        <v>69027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最上川中部水道企業団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A6</v>
      </c>
      <c r="M6" s="20" t="str">
        <f t="shared" si="3"/>
        <v>民間企業出身</v>
      </c>
      <c r="N6" s="21" t="str">
        <f t="shared" si="3"/>
        <v>-</v>
      </c>
      <c r="O6" s="21">
        <f t="shared" si="3"/>
        <v>86.99</v>
      </c>
      <c r="P6" s="21">
        <f t="shared" si="3"/>
        <v>99.99</v>
      </c>
      <c r="Q6" s="21">
        <f t="shared" si="3"/>
        <v>4700</v>
      </c>
      <c r="R6" s="21" t="str">
        <f t="shared" si="3"/>
        <v>-</v>
      </c>
      <c r="S6" s="21" t="str">
        <f t="shared" si="3"/>
        <v>-</v>
      </c>
      <c r="T6" s="21" t="str">
        <f t="shared" si="3"/>
        <v>-</v>
      </c>
      <c r="U6" s="21">
        <f t="shared" si="3"/>
        <v>25140</v>
      </c>
      <c r="V6" s="21">
        <f t="shared" si="3"/>
        <v>41.32</v>
      </c>
      <c r="W6" s="21">
        <f t="shared" si="3"/>
        <v>608.41999999999996</v>
      </c>
      <c r="X6" s="22">
        <f>IF(X7="",NA(),X7)</f>
        <v>125.33</v>
      </c>
      <c r="Y6" s="22">
        <f t="shared" ref="Y6:AG6" si="4">IF(Y7="",NA(),Y7)</f>
        <v>123.15</v>
      </c>
      <c r="Z6" s="22">
        <f t="shared" si="4"/>
        <v>124.03</v>
      </c>
      <c r="AA6" s="22">
        <f t="shared" si="4"/>
        <v>115.01</v>
      </c>
      <c r="AB6" s="22">
        <f t="shared" si="4"/>
        <v>121.41</v>
      </c>
      <c r="AC6" s="22">
        <f t="shared" si="4"/>
        <v>108.61</v>
      </c>
      <c r="AD6" s="22">
        <f t="shared" si="4"/>
        <v>108.35</v>
      </c>
      <c r="AE6" s="22">
        <f t="shared" si="4"/>
        <v>108.84</v>
      </c>
      <c r="AF6" s="22">
        <f t="shared" si="4"/>
        <v>105.92</v>
      </c>
      <c r="AG6" s="22">
        <f t="shared" si="4"/>
        <v>106.01</v>
      </c>
      <c r="AH6" s="21" t="str">
        <f>IF(AH7="","",IF(AH7="-","【-】","【"&amp;SUBSTITUTE(TEXT(AH7,"#,##0.00"),"-","△")&amp;"】"))</f>
        <v>【108.24】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3.59</v>
      </c>
      <c r="AO6" s="22">
        <f t="shared" si="5"/>
        <v>3.98</v>
      </c>
      <c r="AP6" s="22">
        <f t="shared" si="5"/>
        <v>6.02</v>
      </c>
      <c r="AQ6" s="22">
        <f t="shared" si="5"/>
        <v>7.78</v>
      </c>
      <c r="AR6" s="22">
        <f t="shared" si="5"/>
        <v>9.59</v>
      </c>
      <c r="AS6" s="21" t="str">
        <f>IF(AS7="","",IF(AS7="-","【-】","【"&amp;SUBSTITUTE(TEXT(AS7,"#,##0.00"),"-","△")&amp;"】"))</f>
        <v>【1.50】</v>
      </c>
      <c r="AT6" s="22">
        <f>IF(AT7="",NA(),AT7)</f>
        <v>1289.21</v>
      </c>
      <c r="AU6" s="22">
        <f t="shared" ref="AU6:BC6" si="6">IF(AU7="",NA(),AU7)</f>
        <v>1171.45</v>
      </c>
      <c r="AV6" s="22">
        <f t="shared" si="6"/>
        <v>798.77</v>
      </c>
      <c r="AW6" s="22">
        <f t="shared" si="6"/>
        <v>670.19</v>
      </c>
      <c r="AX6" s="22">
        <f t="shared" si="6"/>
        <v>910.09</v>
      </c>
      <c r="AY6" s="22">
        <f t="shared" si="6"/>
        <v>379.08</v>
      </c>
      <c r="AZ6" s="22">
        <f t="shared" si="6"/>
        <v>367.55</v>
      </c>
      <c r="BA6" s="22">
        <f t="shared" si="6"/>
        <v>378.56</v>
      </c>
      <c r="BB6" s="22">
        <f t="shared" si="6"/>
        <v>364.46</v>
      </c>
      <c r="BC6" s="22">
        <f t="shared" si="6"/>
        <v>338.89</v>
      </c>
      <c r="BD6" s="21" t="str">
        <f>IF(BD7="","",IF(BD7="-","【-】","【"&amp;SUBSTITUTE(TEXT(BD7,"#,##0.00"),"-","△")&amp;"】"))</f>
        <v>【243.36】</v>
      </c>
      <c r="BE6" s="22">
        <f>IF(BE7="",NA(),BE7)</f>
        <v>96.9</v>
      </c>
      <c r="BF6" s="22">
        <f t="shared" ref="BF6:BN6" si="7">IF(BF7="",NA(),BF7)</f>
        <v>89.13</v>
      </c>
      <c r="BG6" s="22">
        <f t="shared" si="7"/>
        <v>81.790000000000006</v>
      </c>
      <c r="BH6" s="22">
        <f t="shared" si="7"/>
        <v>74.17</v>
      </c>
      <c r="BI6" s="22">
        <f t="shared" si="7"/>
        <v>65.459999999999994</v>
      </c>
      <c r="BJ6" s="22">
        <f t="shared" si="7"/>
        <v>398.98</v>
      </c>
      <c r="BK6" s="22">
        <f t="shared" si="7"/>
        <v>418.68</v>
      </c>
      <c r="BL6" s="22">
        <f t="shared" si="7"/>
        <v>395.68</v>
      </c>
      <c r="BM6" s="22">
        <f t="shared" si="7"/>
        <v>403.72</v>
      </c>
      <c r="BN6" s="22">
        <f t="shared" si="7"/>
        <v>400.21</v>
      </c>
      <c r="BO6" s="21" t="str">
        <f>IF(BO7="","",IF(BO7="-","【-】","【"&amp;SUBSTITUTE(TEXT(BO7,"#,##0.00"),"-","△")&amp;"】"))</f>
        <v>【265.93】</v>
      </c>
      <c r="BP6" s="22">
        <f>IF(BP7="",NA(),BP7)</f>
        <v>119.47</v>
      </c>
      <c r="BQ6" s="22">
        <f t="shared" ref="BQ6:BY6" si="8">IF(BQ7="",NA(),BQ7)</f>
        <v>116.93</v>
      </c>
      <c r="BR6" s="22">
        <f t="shared" si="8"/>
        <v>117.97</v>
      </c>
      <c r="BS6" s="22">
        <f t="shared" si="8"/>
        <v>109.81</v>
      </c>
      <c r="BT6" s="22">
        <f t="shared" si="8"/>
        <v>111.21</v>
      </c>
      <c r="BU6" s="22">
        <f t="shared" si="8"/>
        <v>98.64</v>
      </c>
      <c r="BV6" s="22">
        <f t="shared" si="8"/>
        <v>94.78</v>
      </c>
      <c r="BW6" s="22">
        <f t="shared" si="8"/>
        <v>97.59</v>
      </c>
      <c r="BX6" s="22">
        <f t="shared" si="8"/>
        <v>92.17</v>
      </c>
      <c r="BY6" s="22">
        <f t="shared" si="8"/>
        <v>92.83</v>
      </c>
      <c r="BZ6" s="21" t="str">
        <f>IF(BZ7="","",IF(BZ7="-","【-】","【"&amp;SUBSTITUTE(TEXT(BZ7,"#,##0.00"),"-","△")&amp;"】"))</f>
        <v>【97.82】</v>
      </c>
      <c r="CA6" s="22">
        <f>IF(CA7="",NA(),CA7)</f>
        <v>192.02</v>
      </c>
      <c r="CB6" s="22">
        <f t="shared" ref="CB6:CJ6" si="9">IF(CB7="",NA(),CB7)</f>
        <v>196.45</v>
      </c>
      <c r="CC6" s="22">
        <f t="shared" si="9"/>
        <v>195.05</v>
      </c>
      <c r="CD6" s="22">
        <f t="shared" si="9"/>
        <v>209.7</v>
      </c>
      <c r="CE6" s="22">
        <f t="shared" si="9"/>
        <v>207.46</v>
      </c>
      <c r="CF6" s="22">
        <f t="shared" si="9"/>
        <v>178.92</v>
      </c>
      <c r="CG6" s="22">
        <f t="shared" si="9"/>
        <v>181.3</v>
      </c>
      <c r="CH6" s="22">
        <f t="shared" si="9"/>
        <v>181.71</v>
      </c>
      <c r="CI6" s="22">
        <f t="shared" si="9"/>
        <v>188.51</v>
      </c>
      <c r="CJ6" s="22">
        <f t="shared" si="9"/>
        <v>189.43</v>
      </c>
      <c r="CK6" s="21" t="str">
        <f>IF(CK7="","",IF(CK7="-","【-】","【"&amp;SUBSTITUTE(TEXT(CK7,"#,##0.00"),"-","△")&amp;"】"))</f>
        <v>【177.56】</v>
      </c>
      <c r="CL6" s="22">
        <f>IF(CL7="",NA(),CL7)</f>
        <v>49.86</v>
      </c>
      <c r="CM6" s="22">
        <f t="shared" ref="CM6:CU6" si="10">IF(CM7="",NA(),CM7)</f>
        <v>47.34</v>
      </c>
      <c r="CN6" s="22">
        <f t="shared" si="10"/>
        <v>46.32</v>
      </c>
      <c r="CO6" s="22">
        <f t="shared" si="10"/>
        <v>46.19</v>
      </c>
      <c r="CP6" s="22">
        <f t="shared" si="10"/>
        <v>45.97</v>
      </c>
      <c r="CQ6" s="22">
        <f t="shared" si="10"/>
        <v>55.14</v>
      </c>
      <c r="CR6" s="22">
        <f t="shared" si="10"/>
        <v>55.89</v>
      </c>
      <c r="CS6" s="22">
        <f t="shared" si="10"/>
        <v>55.72</v>
      </c>
      <c r="CT6" s="22">
        <f t="shared" si="10"/>
        <v>55.31</v>
      </c>
      <c r="CU6" s="22">
        <f t="shared" si="10"/>
        <v>55.14</v>
      </c>
      <c r="CV6" s="21" t="str">
        <f>IF(CV7="","",IF(CV7="-","【-】","【"&amp;SUBSTITUTE(TEXT(CV7,"#,##0.00"),"-","△")&amp;"】"))</f>
        <v>【59.81】</v>
      </c>
      <c r="CW6" s="22">
        <f>IF(CW7="",NA(),CW7)</f>
        <v>84.97</v>
      </c>
      <c r="CX6" s="22">
        <f t="shared" ref="CX6:DF6" si="11">IF(CX7="",NA(),CX7)</f>
        <v>89.23</v>
      </c>
      <c r="CY6" s="22">
        <f t="shared" si="11"/>
        <v>89.88</v>
      </c>
      <c r="CZ6" s="22">
        <f t="shared" si="11"/>
        <v>88.82</v>
      </c>
      <c r="DA6" s="22">
        <f t="shared" si="11"/>
        <v>88.49</v>
      </c>
      <c r="DB6" s="22">
        <f t="shared" si="11"/>
        <v>81.39</v>
      </c>
      <c r="DC6" s="22">
        <f t="shared" si="11"/>
        <v>81.27</v>
      </c>
      <c r="DD6" s="22">
        <f t="shared" si="11"/>
        <v>81.260000000000005</v>
      </c>
      <c r="DE6" s="22">
        <f t="shared" si="11"/>
        <v>80.36</v>
      </c>
      <c r="DF6" s="22">
        <f t="shared" si="11"/>
        <v>80.13</v>
      </c>
      <c r="DG6" s="21" t="str">
        <f>IF(DG7="","",IF(DG7="-","【-】","【"&amp;SUBSTITUTE(TEXT(DG7,"#,##0.00"),"-","△")&amp;"】"))</f>
        <v>【89.42】</v>
      </c>
      <c r="DH6" s="22">
        <f>IF(DH7="",NA(),DH7)</f>
        <v>57.92</v>
      </c>
      <c r="DI6" s="22">
        <f t="shared" ref="DI6:DQ6" si="12">IF(DI7="",NA(),DI7)</f>
        <v>58.11</v>
      </c>
      <c r="DJ6" s="22">
        <f t="shared" si="12"/>
        <v>58.66</v>
      </c>
      <c r="DK6" s="22">
        <f t="shared" si="12"/>
        <v>59.83</v>
      </c>
      <c r="DL6" s="22">
        <f t="shared" si="12"/>
        <v>57.89</v>
      </c>
      <c r="DM6" s="22">
        <f t="shared" si="12"/>
        <v>49.92</v>
      </c>
      <c r="DN6" s="22">
        <f t="shared" si="12"/>
        <v>50.63</v>
      </c>
      <c r="DO6" s="22">
        <f t="shared" si="12"/>
        <v>51.29</v>
      </c>
      <c r="DP6" s="22">
        <f t="shared" si="12"/>
        <v>52.2</v>
      </c>
      <c r="DQ6" s="22">
        <f t="shared" si="12"/>
        <v>52.7</v>
      </c>
      <c r="DR6" s="21" t="str">
        <f>IF(DR7="","",IF(DR7="-","【-】","【"&amp;SUBSTITUTE(TEXT(DR7,"#,##0.00"),"-","△")&amp;"】"))</f>
        <v>【52.02】</v>
      </c>
      <c r="DS6" s="22">
        <f>IF(DS7="",NA(),DS7)</f>
        <v>14.45</v>
      </c>
      <c r="DT6" s="22">
        <f t="shared" ref="DT6:EB6" si="13">IF(DT7="",NA(),DT7)</f>
        <v>16.079999999999998</v>
      </c>
      <c r="DU6" s="22">
        <f t="shared" si="13"/>
        <v>20.52</v>
      </c>
      <c r="DV6" s="22">
        <f t="shared" si="13"/>
        <v>23.6</v>
      </c>
      <c r="DW6" s="22">
        <f t="shared" si="13"/>
        <v>34.590000000000003</v>
      </c>
      <c r="DX6" s="22">
        <f t="shared" si="13"/>
        <v>16.88</v>
      </c>
      <c r="DY6" s="22">
        <f t="shared" si="13"/>
        <v>18.28</v>
      </c>
      <c r="DZ6" s="22">
        <f t="shared" si="13"/>
        <v>19.61</v>
      </c>
      <c r="EA6" s="22">
        <f t="shared" si="13"/>
        <v>20.73</v>
      </c>
      <c r="EB6" s="22">
        <f t="shared" si="13"/>
        <v>22.86</v>
      </c>
      <c r="EC6" s="21" t="str">
        <f>IF(EC7="","",IF(EC7="-","【-】","【"&amp;SUBSTITUTE(TEXT(EC7,"#,##0.00"),"-","△")&amp;"】"))</f>
        <v>【25.37】</v>
      </c>
      <c r="ED6" s="22">
        <f>IF(ED7="",NA(),ED7)</f>
        <v>1.1200000000000001</v>
      </c>
      <c r="EE6" s="22">
        <f t="shared" ref="EE6:EM6" si="14">IF(EE7="",NA(),EE7)</f>
        <v>0.79</v>
      </c>
      <c r="EF6" s="22">
        <f t="shared" si="14"/>
        <v>0.56999999999999995</v>
      </c>
      <c r="EG6" s="22">
        <f t="shared" si="14"/>
        <v>1.18</v>
      </c>
      <c r="EH6" s="22">
        <f t="shared" si="14"/>
        <v>0.27</v>
      </c>
      <c r="EI6" s="22">
        <f t="shared" si="14"/>
        <v>0.52</v>
      </c>
      <c r="EJ6" s="22">
        <f t="shared" si="14"/>
        <v>0.53</v>
      </c>
      <c r="EK6" s="22">
        <f t="shared" si="14"/>
        <v>0.48</v>
      </c>
      <c r="EL6" s="22">
        <f t="shared" si="14"/>
        <v>0.5</v>
      </c>
      <c r="EM6" s="22">
        <f t="shared" si="14"/>
        <v>0.41</v>
      </c>
      <c r="EN6" s="21" t="str">
        <f>IF(EN7="","",IF(EN7="-","【-】","【"&amp;SUBSTITUTE(TEXT(EN7,"#,##0.00"),"-","△")&amp;"】"))</f>
        <v>【0.62】</v>
      </c>
    </row>
    <row r="7" spans="1:144" s="23" customFormat="1" x14ac:dyDescent="0.15">
      <c r="A7" s="15"/>
      <c r="B7" s="24">
        <v>2023</v>
      </c>
      <c r="C7" s="24">
        <v>69027</v>
      </c>
      <c r="D7" s="24">
        <v>46</v>
      </c>
      <c r="E7" s="24">
        <v>1</v>
      </c>
      <c r="F7" s="24">
        <v>0</v>
      </c>
      <c r="G7" s="24">
        <v>1</v>
      </c>
      <c r="H7" s="24" t="s">
        <v>92</v>
      </c>
      <c r="I7" s="24" t="s">
        <v>93</v>
      </c>
      <c r="J7" s="24" t="s">
        <v>94</v>
      </c>
      <c r="K7" s="24" t="s">
        <v>95</v>
      </c>
      <c r="L7" s="24" t="s">
        <v>96</v>
      </c>
      <c r="M7" s="24" t="s">
        <v>97</v>
      </c>
      <c r="N7" s="25" t="s">
        <v>98</v>
      </c>
      <c r="O7" s="25">
        <v>86.99</v>
      </c>
      <c r="P7" s="25">
        <v>99.99</v>
      </c>
      <c r="Q7" s="25">
        <v>4700</v>
      </c>
      <c r="R7" s="25" t="s">
        <v>98</v>
      </c>
      <c r="S7" s="25" t="s">
        <v>98</v>
      </c>
      <c r="T7" s="25" t="s">
        <v>98</v>
      </c>
      <c r="U7" s="25">
        <v>25140</v>
      </c>
      <c r="V7" s="25">
        <v>41.32</v>
      </c>
      <c r="W7" s="25">
        <v>608.41999999999996</v>
      </c>
      <c r="X7" s="25">
        <v>125.33</v>
      </c>
      <c r="Y7" s="25">
        <v>123.15</v>
      </c>
      <c r="Z7" s="25">
        <v>124.03</v>
      </c>
      <c r="AA7" s="25">
        <v>115.01</v>
      </c>
      <c r="AB7" s="25">
        <v>121.41</v>
      </c>
      <c r="AC7" s="25">
        <v>108.61</v>
      </c>
      <c r="AD7" s="25">
        <v>108.35</v>
      </c>
      <c r="AE7" s="25">
        <v>108.84</v>
      </c>
      <c r="AF7" s="25">
        <v>105.92</v>
      </c>
      <c r="AG7" s="25">
        <v>106.01</v>
      </c>
      <c r="AH7" s="25">
        <v>108.24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3.59</v>
      </c>
      <c r="AO7" s="25">
        <v>3.98</v>
      </c>
      <c r="AP7" s="25">
        <v>6.02</v>
      </c>
      <c r="AQ7" s="25">
        <v>7.78</v>
      </c>
      <c r="AR7" s="25">
        <v>9.59</v>
      </c>
      <c r="AS7" s="25">
        <v>1.5</v>
      </c>
      <c r="AT7" s="25">
        <v>1289.21</v>
      </c>
      <c r="AU7" s="25">
        <v>1171.45</v>
      </c>
      <c r="AV7" s="25">
        <v>798.77</v>
      </c>
      <c r="AW7" s="25">
        <v>670.19</v>
      </c>
      <c r="AX7" s="25">
        <v>910.09</v>
      </c>
      <c r="AY7" s="25">
        <v>379.08</v>
      </c>
      <c r="AZ7" s="25">
        <v>367.55</v>
      </c>
      <c r="BA7" s="25">
        <v>378.56</v>
      </c>
      <c r="BB7" s="25">
        <v>364.46</v>
      </c>
      <c r="BC7" s="25">
        <v>338.89</v>
      </c>
      <c r="BD7" s="25">
        <v>243.36</v>
      </c>
      <c r="BE7" s="25">
        <v>96.9</v>
      </c>
      <c r="BF7" s="25">
        <v>89.13</v>
      </c>
      <c r="BG7" s="25">
        <v>81.790000000000006</v>
      </c>
      <c r="BH7" s="25">
        <v>74.17</v>
      </c>
      <c r="BI7" s="25">
        <v>65.459999999999994</v>
      </c>
      <c r="BJ7" s="25">
        <v>398.98</v>
      </c>
      <c r="BK7" s="25">
        <v>418.68</v>
      </c>
      <c r="BL7" s="25">
        <v>395.68</v>
      </c>
      <c r="BM7" s="25">
        <v>403.72</v>
      </c>
      <c r="BN7" s="25">
        <v>400.21</v>
      </c>
      <c r="BO7" s="25">
        <v>265.93</v>
      </c>
      <c r="BP7" s="25">
        <v>119.47</v>
      </c>
      <c r="BQ7" s="25">
        <v>116.93</v>
      </c>
      <c r="BR7" s="25">
        <v>117.97</v>
      </c>
      <c r="BS7" s="25">
        <v>109.81</v>
      </c>
      <c r="BT7" s="25">
        <v>111.21</v>
      </c>
      <c r="BU7" s="25">
        <v>98.64</v>
      </c>
      <c r="BV7" s="25">
        <v>94.78</v>
      </c>
      <c r="BW7" s="25">
        <v>97.59</v>
      </c>
      <c r="BX7" s="25">
        <v>92.17</v>
      </c>
      <c r="BY7" s="25">
        <v>92.83</v>
      </c>
      <c r="BZ7" s="25">
        <v>97.82</v>
      </c>
      <c r="CA7" s="25">
        <v>192.02</v>
      </c>
      <c r="CB7" s="25">
        <v>196.45</v>
      </c>
      <c r="CC7" s="25">
        <v>195.05</v>
      </c>
      <c r="CD7" s="25">
        <v>209.7</v>
      </c>
      <c r="CE7" s="25">
        <v>207.46</v>
      </c>
      <c r="CF7" s="25">
        <v>178.92</v>
      </c>
      <c r="CG7" s="25">
        <v>181.3</v>
      </c>
      <c r="CH7" s="25">
        <v>181.71</v>
      </c>
      <c r="CI7" s="25">
        <v>188.51</v>
      </c>
      <c r="CJ7" s="25">
        <v>189.43</v>
      </c>
      <c r="CK7" s="25">
        <v>177.56</v>
      </c>
      <c r="CL7" s="25">
        <v>49.86</v>
      </c>
      <c r="CM7" s="25">
        <v>47.34</v>
      </c>
      <c r="CN7" s="25">
        <v>46.32</v>
      </c>
      <c r="CO7" s="25">
        <v>46.19</v>
      </c>
      <c r="CP7" s="25">
        <v>45.97</v>
      </c>
      <c r="CQ7" s="25">
        <v>55.14</v>
      </c>
      <c r="CR7" s="25">
        <v>55.89</v>
      </c>
      <c r="CS7" s="25">
        <v>55.72</v>
      </c>
      <c r="CT7" s="25">
        <v>55.31</v>
      </c>
      <c r="CU7" s="25">
        <v>55.14</v>
      </c>
      <c r="CV7" s="25">
        <v>59.81</v>
      </c>
      <c r="CW7" s="25">
        <v>84.97</v>
      </c>
      <c r="CX7" s="25">
        <v>89.23</v>
      </c>
      <c r="CY7" s="25">
        <v>89.88</v>
      </c>
      <c r="CZ7" s="25">
        <v>88.82</v>
      </c>
      <c r="DA7" s="25">
        <v>88.49</v>
      </c>
      <c r="DB7" s="25">
        <v>81.39</v>
      </c>
      <c r="DC7" s="25">
        <v>81.27</v>
      </c>
      <c r="DD7" s="25">
        <v>81.260000000000005</v>
      </c>
      <c r="DE7" s="25">
        <v>80.36</v>
      </c>
      <c r="DF7" s="25">
        <v>80.13</v>
      </c>
      <c r="DG7" s="25">
        <v>89.42</v>
      </c>
      <c r="DH7" s="25">
        <v>57.92</v>
      </c>
      <c r="DI7" s="25">
        <v>58.11</v>
      </c>
      <c r="DJ7" s="25">
        <v>58.66</v>
      </c>
      <c r="DK7" s="25">
        <v>59.83</v>
      </c>
      <c r="DL7" s="25">
        <v>57.89</v>
      </c>
      <c r="DM7" s="25">
        <v>49.92</v>
      </c>
      <c r="DN7" s="25">
        <v>50.63</v>
      </c>
      <c r="DO7" s="25">
        <v>51.29</v>
      </c>
      <c r="DP7" s="25">
        <v>52.2</v>
      </c>
      <c r="DQ7" s="25">
        <v>52.7</v>
      </c>
      <c r="DR7" s="25">
        <v>52.02</v>
      </c>
      <c r="DS7" s="25">
        <v>14.45</v>
      </c>
      <c r="DT7" s="25">
        <v>16.079999999999998</v>
      </c>
      <c r="DU7" s="25">
        <v>20.52</v>
      </c>
      <c r="DV7" s="25">
        <v>23.6</v>
      </c>
      <c r="DW7" s="25">
        <v>34.590000000000003</v>
      </c>
      <c r="DX7" s="25">
        <v>16.88</v>
      </c>
      <c r="DY7" s="25">
        <v>18.28</v>
      </c>
      <c r="DZ7" s="25">
        <v>19.61</v>
      </c>
      <c r="EA7" s="25">
        <v>20.73</v>
      </c>
      <c r="EB7" s="25">
        <v>22.86</v>
      </c>
      <c r="EC7" s="25">
        <v>25.37</v>
      </c>
      <c r="ED7" s="25">
        <v>1.1200000000000001</v>
      </c>
      <c r="EE7" s="25">
        <v>0.79</v>
      </c>
      <c r="EF7" s="25">
        <v>0.56999999999999995</v>
      </c>
      <c r="EG7" s="25">
        <v>1.18</v>
      </c>
      <c r="EH7" s="25">
        <v>0.27</v>
      </c>
      <c r="EI7" s="25">
        <v>0.52</v>
      </c>
      <c r="EJ7" s="25">
        <v>0.53</v>
      </c>
      <c r="EK7" s="25">
        <v>0.48</v>
      </c>
      <c r="EL7" s="25">
        <v>0.5</v>
      </c>
      <c r="EM7" s="25">
        <v>0.41</v>
      </c>
      <c r="EN7" s="25">
        <v>0.62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15">
      <c r="A9" s="28"/>
      <c r="B9" s="28" t="s">
        <v>99</v>
      </c>
      <c r="C9" s="28" t="s">
        <v>100</v>
      </c>
      <c r="D9" s="28" t="s">
        <v>101</v>
      </c>
      <c r="E9" s="28" t="s">
        <v>102</v>
      </c>
      <c r="F9" s="28" t="s">
        <v>103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8" t="s">
        <v>44</v>
      </c>
      <c r="B10" s="29">
        <f>DATEVALUE($B7-B11&amp;"/1/"&amp;B12)</f>
        <v>36892</v>
      </c>
      <c r="C10" s="29">
        <f t="shared" ref="C10:F10" si="15">DATEVALUE($B7-C11&amp;"/1/"&amp;C12)</f>
        <v>37257</v>
      </c>
      <c r="D10" s="29">
        <f t="shared" si="15"/>
        <v>37622</v>
      </c>
      <c r="E10" s="29">
        <f t="shared" si="15"/>
        <v>37987</v>
      </c>
      <c r="F10" s="29">
        <f t="shared" si="15"/>
        <v>38353</v>
      </c>
    </row>
    <row r="11" spans="1:144" x14ac:dyDescent="0.15">
      <c r="B11">
        <v>22</v>
      </c>
      <c r="C11">
        <v>21</v>
      </c>
      <c r="D11">
        <v>20</v>
      </c>
      <c r="E11">
        <v>19</v>
      </c>
      <c r="F11">
        <v>18</v>
      </c>
      <c r="G11" t="s">
        <v>104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105</v>
      </c>
    </row>
    <row r="13" spans="1:144" x14ac:dyDescent="0.15">
      <c r="B13" t="s">
        <v>106</v>
      </c>
      <c r="C13" t="s">
        <v>107</v>
      </c>
      <c r="D13" t="s">
        <v>108</v>
      </c>
      <c r="E13" t="s">
        <v>107</v>
      </c>
      <c r="F13" t="s">
        <v>108</v>
      </c>
      <c r="G13" t="s">
        <v>109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髙橋裕東</cp:lastModifiedBy>
  <dcterms:modified xsi:type="dcterms:W3CDTF">2025-03-03T07:51:51Z</dcterms:modified>
</cp:coreProperties>
</file>