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shichoson\★理財係\髙橋ゆう(と)\経営比較分析表\水道\"/>
    </mc:Choice>
  </mc:AlternateContent>
  <workbookProtection workbookAlgorithmName="SHA-512" workbookHashValue="RLmxbk06cacUWMTdUmpqQG+W9VhJz+HpdBQxm5EwwNjCjqpjnCU1dzdWCGBes5LXYx8k2PkEsNehfX+nKOcDaw==" workbookSaltValue="T8s3YVz5YUiKCHWdmH/ZJQ==" workbookSpinCount="100000" lockStructure="1"/>
  <bookViews>
    <workbookView xWindow="0" yWindow="0" windowWidth="28800" windowHeight="12210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F85" i="4" s="1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AL8" i="4" s="1"/>
  <c r="Q6" i="5"/>
  <c r="P6" i="5"/>
  <c r="P10" i="4" s="1"/>
  <c r="O6" i="5"/>
  <c r="N6" i="5"/>
  <c r="M6" i="5"/>
  <c r="L6" i="5"/>
  <c r="K6" i="5"/>
  <c r="J6" i="5"/>
  <c r="I8" i="4" s="1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N85" i="4"/>
  <c r="L85" i="4"/>
  <c r="J85" i="4"/>
  <c r="I85" i="4"/>
  <c r="H85" i="4"/>
  <c r="E85" i="4"/>
  <c r="BB10" i="4"/>
  <c r="AT10" i="4"/>
  <c r="AL10" i="4"/>
  <c r="W10" i="4"/>
  <c r="I10" i="4"/>
  <c r="B10" i="4"/>
  <c r="BB8" i="4"/>
  <c r="AT8" i="4"/>
  <c r="AD8" i="4"/>
  <c r="W8" i="4"/>
  <c r="P8" i="4"/>
  <c r="B8" i="4"/>
  <c r="B6" i="4"/>
</calcChain>
</file>

<file path=xl/sharedStrings.xml><?xml version="1.0" encoding="utf-8"?>
<sst xmlns="http://schemas.openxmlformats.org/spreadsheetml/2006/main" count="228" uniqueCount="112">
  <si>
    <t>経営比較分析表（令和5年度決算）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</si>
  <si>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</si>
  <si>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</si>
  <si>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</si>
  <si>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</si>
  <si>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</si>
  <si>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</si>
  <si>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</si>
  <si>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</si>
  <si>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</si>
  <si>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</si>
  <si>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</si>
  <si>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</si>
  <si>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</si>
  <si>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</si>
  <si>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</si>
  <si>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</si>
  <si>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</si>
  <si>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</si>
  <si>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</si>
  <si>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</si>
  <si>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</si>
  <si>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令和5年度全国平均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</si>
  <si>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</si>
  <si>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</si>
  <si>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</si>
  <si>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</si>
  <si>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</si>
  <si>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</si>
  <si>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</si>
  <si>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</si>
  <si>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</si>
  <si>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</si>
  <si>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</si>
  <si>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</si>
  <si>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</si>
  <si>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</si>
  <si>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</si>
  <si>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</si>
  <si>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</si>
  <si>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</si>
  <si>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</si>
  <si>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</si>
  <si>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</si>
  <si>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</si>
  <si>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</si>
  <si>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</si>
  <si>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</si>
  <si>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</si>
  <si>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</si>
  <si>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</si>
  <si>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</si>
  <si>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</si>
  <si>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</si>
  <si>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</si>
  <si>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</si>
  <si>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</si>
  <si>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</si>
  <si>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</si>
  <si>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</si>
  <si>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</si>
  <si>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</si>
  <si>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</si>
  <si>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</si>
  <si>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</si>
  <si>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</si>
  <si>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</si>
  <si>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</si>
  <si>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</si>
  <si>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</si>
  <si>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</si>
  <si>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</si>
  <si>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</si>
  <si>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</si>
  <si>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</si>
  <si>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</si>
  <si>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</si>
  <si>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</si>
  <si>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</si>
  <si>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</si>
  <si>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</si>
  <si>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</si>
  <si>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</si>
  <si>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</si>
  <si>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</si>
  <si>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</si>
  <si>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</si>
  <si>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</si>
  <si>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</si>
  <si>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</si>
  <si>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</si>
  <si>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</si>
  <si>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</si>
  <si>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朝日町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</si>
  <si>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</si>
  <si>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</si>
  <si>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</si>
  <si>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</si>
  <si>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</si>
  <si>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</si>
  <si>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</si>
  <si>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</si>
  <si>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</si>
  <si>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</si>
  <si>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</si>
  <si>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</si>
  <si>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</si>
  <si>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</si>
  <si>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</si>
  <si>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・経常収支比率は100%を超えているものの、今後も引き続き健全経営に努めていく。
・企業債残高対給水収益比率については、新規の企業債発行を行っていないため逓減傾向にある。
・料金回収率については、コロナ対策で料金半額措置を令和2年度は5月、令和3年度は3月、令和4年度は5月だったため乱高下している。
・給水原価は、全国平均より高いので、今後も経費削減や業務の効率化、有収率の向上に努める必要がある。
・施設利用率は、全国・類団平均値とほぼ変わりないので、適正な施設規模と考える。</t>
    <phoneticPr fontId="4"/>
  </si>
  <si>
    <t>・法定耐用年数を向かえた資産を多く有するため、有形固定資産減価償却率が高い状況にあり、管路や施設などの更新を計画的に行っていく必要がある。</t>
    <phoneticPr fontId="4"/>
  </si>
  <si>
    <t>・給水人口の減少に伴う収益の減、物価高騰等に伴う費用の増と厳しい状況となっているが、これまで以上に経費の削減、業務の効率化、有収率の向上に努め、健全経営を維持していく。
・平成30年度に策定した『経営戦略』に基づき、管路や施設を計画的に更新していく。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</si>
</sst>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R&quot;yy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0.19</c:v>
                </c:pt>
                <c:pt idx="1">
                  <c:v>1.07</c:v>
                </c:pt>
                <c:pt idx="2">
                  <c:v>0.47</c:v>
                </c:pt>
                <c:pt idx="3">
                  <c:v>0.04</c:v>
                </c:pt>
                <c:pt idx="4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4-4351-B743-D8CCC0A02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0.47</c:v>
                </c:pt>
                <c:pt idx="1">
                  <c:v>0.4</c:v>
                </c:pt>
                <c:pt idx="2">
                  <c:v>0.36</c:v>
                </c:pt>
                <c:pt idx="3">
                  <c:v>0.56999999999999995</c:v>
                </c:pt>
                <c:pt idx="4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04-4351-B743-D8CCC0A02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118.28</c:v>
                </c:pt>
                <c:pt idx="1">
                  <c:v>112.38</c:v>
                </c:pt>
                <c:pt idx="2">
                  <c:v>123.27</c:v>
                </c:pt>
                <c:pt idx="3">
                  <c:v>120.99</c:v>
                </c:pt>
                <c:pt idx="4">
                  <c:v>121.98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2-46DA-A206-2E6652545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104.35</c:v>
                </c:pt>
                <c:pt idx="1">
                  <c:v>105.34</c:v>
                </c:pt>
                <c:pt idx="2">
                  <c:v>105.77</c:v>
                </c:pt>
                <c:pt idx="3">
                  <c:v>104.82</c:v>
                </c:pt>
                <c:pt idx="4">
                  <c:v>106.46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62-46DA-A206-2E6652545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56.01</c:v>
                </c:pt>
                <c:pt idx="1">
                  <c:v>57.74</c:v>
                </c:pt>
                <c:pt idx="2">
                  <c:v>58.65</c:v>
                </c:pt>
                <c:pt idx="3">
                  <c:v>59.32</c:v>
                </c:pt>
                <c:pt idx="4">
                  <c:v>59.13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9-42A9-8827-94499F035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47.31</c:v>
                </c:pt>
                <c:pt idx="1">
                  <c:v>47.5</c:v>
                </c:pt>
                <c:pt idx="2">
                  <c:v>48.41</c:v>
                </c:pt>
                <c:pt idx="3">
                  <c:v>50.02</c:v>
                </c:pt>
                <c:pt idx="4">
                  <c:v>51.38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69-42A9-8827-94499F035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10.17</c:v>
                </c:pt>
                <c:pt idx="1">
                  <c:v>26.03</c:v>
                </c:pt>
                <c:pt idx="2">
                  <c:v>12.94</c:v>
                </c:pt>
                <c:pt idx="3">
                  <c:v>15.41</c:v>
                </c:pt>
                <c:pt idx="4">
                  <c:v>17.39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E-453F-8424-2C85376B2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16.77</c:v>
                </c:pt>
                <c:pt idx="1">
                  <c:v>17.399999999999999</c:v>
                </c:pt>
                <c:pt idx="2">
                  <c:v>18.64</c:v>
                </c:pt>
                <c:pt idx="3">
                  <c:v>19.510000000000002</c:v>
                </c:pt>
                <c:pt idx="4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DE-453F-8424-2C85376B2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7F-46CF-AB1D-C17416F87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21.69</c:v>
                </c:pt>
                <c:pt idx="1">
                  <c:v>24.04</c:v>
                </c:pt>
                <c:pt idx="2">
                  <c:v>28.03</c:v>
                </c:pt>
                <c:pt idx="3">
                  <c:v>26.73</c:v>
                </c:pt>
                <c:pt idx="4">
                  <c:v>27.85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7F-46CF-AB1D-C17416F87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1646.56</c:v>
                </c:pt>
                <c:pt idx="1">
                  <c:v>1768.47</c:v>
                </c:pt>
                <c:pt idx="2">
                  <c:v>1524.93</c:v>
                </c:pt>
                <c:pt idx="3">
                  <c:v>1501.81</c:v>
                </c:pt>
                <c:pt idx="4">
                  <c:v>3000.51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82-4174-80AC-2045BE0DB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301.04000000000002</c:v>
                </c:pt>
                <c:pt idx="1">
                  <c:v>305.08</c:v>
                </c:pt>
                <c:pt idx="2">
                  <c:v>305.33999999999997</c:v>
                </c:pt>
                <c:pt idx="3">
                  <c:v>310.01</c:v>
                </c:pt>
                <c:pt idx="4">
                  <c:v>311.12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82-4174-80AC-2045BE0DB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49.23</c:v>
                </c:pt>
                <c:pt idx="1">
                  <c:v>49.31</c:v>
                </c:pt>
                <c:pt idx="2">
                  <c:v>34.35</c:v>
                </c:pt>
                <c:pt idx="3">
                  <c:v>25.72</c:v>
                </c:pt>
                <c:pt idx="4">
                  <c:v>12.61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FA-45C3-93F7-40F10023C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551.62</c:v>
                </c:pt>
                <c:pt idx="1">
                  <c:v>585.59</c:v>
                </c:pt>
                <c:pt idx="2">
                  <c:v>561.34</c:v>
                </c:pt>
                <c:pt idx="3">
                  <c:v>538.33000000000004</c:v>
                </c:pt>
                <c:pt idx="4">
                  <c:v>515.14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5C3-93F7-40F10023C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113.95</c:v>
                </c:pt>
                <c:pt idx="1">
                  <c:v>85.96</c:v>
                </c:pt>
                <c:pt idx="2">
                  <c:v>105.71</c:v>
                </c:pt>
                <c:pt idx="3">
                  <c:v>93.5</c:v>
                </c:pt>
                <c:pt idx="4">
                  <c:v>119.6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E-40BE-9C69-DCAB15774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87.11</c:v>
                </c:pt>
                <c:pt idx="1">
                  <c:v>82.78</c:v>
                </c:pt>
                <c:pt idx="2">
                  <c:v>84.82</c:v>
                </c:pt>
                <c:pt idx="3">
                  <c:v>82.29</c:v>
                </c:pt>
                <c:pt idx="4">
                  <c:v>84.16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E-40BE-9C69-DCAB15774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204.34</c:v>
                </c:pt>
                <c:pt idx="1">
                  <c:v>212.95</c:v>
                </c:pt>
                <c:pt idx="2">
                  <c:v>191.62</c:v>
                </c:pt>
                <c:pt idx="3">
                  <c:v>197.08</c:v>
                </c:pt>
                <c:pt idx="4">
                  <c:v>196.1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8-4DAF-AF97-4F6B5B7DA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223.98</c:v>
                </c:pt>
                <c:pt idx="1">
                  <c:v>225.09</c:v>
                </c:pt>
                <c:pt idx="2">
                  <c:v>224.82</c:v>
                </c:pt>
                <c:pt idx="3">
                  <c:v>230.85</c:v>
                </c:pt>
                <c:pt idx="4">
                  <c:v>230.21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98-4DAF-AF97-4F6B5B7DA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59.2</c:v>
                </c:pt>
                <c:pt idx="1">
                  <c:v>61.14</c:v>
                </c:pt>
                <c:pt idx="2">
                  <c:v>60.4</c:v>
                </c:pt>
                <c:pt idx="3">
                  <c:v>59.98</c:v>
                </c:pt>
                <c:pt idx="4">
                  <c:v>58.65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60-4D01-9663-17F451253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49.64</c:v>
                </c:pt>
                <c:pt idx="1">
                  <c:v>49.38</c:v>
                </c:pt>
                <c:pt idx="2">
                  <c:v>50.09</c:v>
                </c:pt>
                <c:pt idx="3">
                  <c:v>50.1</c:v>
                </c:pt>
                <c:pt idx="4">
                  <c:v>49.76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60-4D01-9663-17F451253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74.84</c:v>
                </c:pt>
                <c:pt idx="1">
                  <c:v>75.010000000000005</c:v>
                </c:pt>
                <c:pt idx="2">
                  <c:v>75.06</c:v>
                </c:pt>
                <c:pt idx="3">
                  <c:v>75.180000000000007</c:v>
                </c:pt>
                <c:pt idx="4">
                  <c:v>75.27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27-4CFA-81ED-F2B1640F6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78.09</c:v>
                </c:pt>
                <c:pt idx="1">
                  <c:v>78.010000000000005</c:v>
                </c:pt>
                <c:pt idx="2">
                  <c:v>77.599999999999994</c:v>
                </c:pt>
                <c:pt idx="3">
                  <c:v>77.3</c:v>
                </c:pt>
                <c:pt idx="4">
                  <c:v>76.64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27-4CFA-81ED-F2B1640F6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【108.24】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【1.50】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【243.36】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【265.93】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【89.42】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16065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【59.81】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【177.56】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【52.02】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【25.37】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Normal="100" workbookViewId="0">
      <selection activeCell="CA66" sqref="CA6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</row>
    <row r="3" spans="1:78" ht="9.75" customHeight="1" x14ac:dyDescent="0.15">
      <c r="A3" s="2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</row>
    <row r="4" spans="1:78" ht="9.75" customHeight="1" x14ac:dyDescent="0.15">
      <c r="A4" s="2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1" t="str">
        <f>データ!H6</f>
        <v>山形県　朝日町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2"/>
      <c r="AE6" s="32"/>
      <c r="AF6" s="32"/>
      <c r="AG6" s="3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3" t="s">
        <v>1</v>
      </c>
      <c r="C7" s="34"/>
      <c r="D7" s="34"/>
      <c r="E7" s="34"/>
      <c r="F7" s="34"/>
      <c r="G7" s="34"/>
      <c r="H7" s="34"/>
      <c r="I7" s="33" t="s">
        <v>2</v>
      </c>
      <c r="J7" s="34"/>
      <c r="K7" s="34"/>
      <c r="L7" s="34"/>
      <c r="M7" s="34"/>
      <c r="N7" s="34"/>
      <c r="O7" s="35"/>
      <c r="P7" s="36" t="s">
        <v>3</v>
      </c>
      <c r="Q7" s="36"/>
      <c r="R7" s="36"/>
      <c r="S7" s="36"/>
      <c r="T7" s="36"/>
      <c r="U7" s="36"/>
      <c r="V7" s="36"/>
      <c r="W7" s="36" t="s">
        <v>4</v>
      </c>
      <c r="X7" s="36"/>
      <c r="Y7" s="36"/>
      <c r="Z7" s="36"/>
      <c r="AA7" s="36"/>
      <c r="AB7" s="36"/>
      <c r="AC7" s="36"/>
      <c r="AD7" s="36" t="s">
        <v>5</v>
      </c>
      <c r="AE7" s="36"/>
      <c r="AF7" s="36"/>
      <c r="AG7" s="36"/>
      <c r="AH7" s="36"/>
      <c r="AI7" s="36"/>
      <c r="AJ7" s="36"/>
      <c r="AK7" s="2"/>
      <c r="AL7" s="36" t="s">
        <v>6</v>
      </c>
      <c r="AM7" s="36"/>
      <c r="AN7" s="36"/>
      <c r="AO7" s="36"/>
      <c r="AP7" s="36"/>
      <c r="AQ7" s="36"/>
      <c r="AR7" s="36"/>
      <c r="AS7" s="36"/>
      <c r="AT7" s="33" t="s">
        <v>7</v>
      </c>
      <c r="AU7" s="34"/>
      <c r="AV7" s="34"/>
      <c r="AW7" s="34"/>
      <c r="AX7" s="34"/>
      <c r="AY7" s="34"/>
      <c r="AZ7" s="34"/>
      <c r="BA7" s="34"/>
      <c r="BB7" s="36" t="s">
        <v>8</v>
      </c>
      <c r="BC7" s="36"/>
      <c r="BD7" s="36"/>
      <c r="BE7" s="36"/>
      <c r="BF7" s="36"/>
      <c r="BG7" s="36"/>
      <c r="BH7" s="36"/>
      <c r="BI7" s="36"/>
      <c r="BJ7" s="3"/>
      <c r="BK7" s="3"/>
      <c r="BL7" s="37" t="s">
        <v>9</v>
      </c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9"/>
    </row>
    <row r="8" spans="1:78" ht="18.75" customHeight="1" x14ac:dyDescent="0.15">
      <c r="A8" s="2"/>
      <c r="B8" s="40" t="str">
        <f>データ!$I$6</f>
        <v>法適用</v>
      </c>
      <c r="C8" s="41"/>
      <c r="D8" s="41"/>
      <c r="E8" s="41"/>
      <c r="F8" s="41"/>
      <c r="G8" s="41"/>
      <c r="H8" s="41"/>
      <c r="I8" s="40" t="str">
        <f>データ!$J$6</f>
        <v>水道事業</v>
      </c>
      <c r="J8" s="41"/>
      <c r="K8" s="41"/>
      <c r="L8" s="41"/>
      <c r="M8" s="41"/>
      <c r="N8" s="41"/>
      <c r="O8" s="42"/>
      <c r="P8" s="43" t="str">
        <f>データ!$K$6</f>
        <v>末端給水事業</v>
      </c>
      <c r="Q8" s="43"/>
      <c r="R8" s="43"/>
      <c r="S8" s="43"/>
      <c r="T8" s="43"/>
      <c r="U8" s="43"/>
      <c r="V8" s="43"/>
      <c r="W8" s="43" t="str">
        <f>データ!$L$6</f>
        <v>A8</v>
      </c>
      <c r="X8" s="43"/>
      <c r="Y8" s="43"/>
      <c r="Z8" s="43"/>
      <c r="AA8" s="43"/>
      <c r="AB8" s="43"/>
      <c r="AC8" s="43"/>
      <c r="AD8" s="43" t="str">
        <f>データ!$M$6</f>
        <v>非設置</v>
      </c>
      <c r="AE8" s="43"/>
      <c r="AF8" s="43"/>
      <c r="AG8" s="43"/>
      <c r="AH8" s="43"/>
      <c r="AI8" s="43"/>
      <c r="AJ8" s="43"/>
      <c r="AK8" s="2"/>
      <c r="AL8" s="44">
        <f>データ!$R$6</f>
        <v>5999</v>
      </c>
      <c r="AM8" s="44"/>
      <c r="AN8" s="44"/>
      <c r="AO8" s="44"/>
      <c r="AP8" s="44"/>
      <c r="AQ8" s="44"/>
      <c r="AR8" s="44"/>
      <c r="AS8" s="44"/>
      <c r="AT8" s="45">
        <f>データ!$S$6</f>
        <v>196.81</v>
      </c>
      <c r="AU8" s="46"/>
      <c r="AV8" s="46"/>
      <c r="AW8" s="46"/>
      <c r="AX8" s="46"/>
      <c r="AY8" s="46"/>
      <c r="AZ8" s="46"/>
      <c r="BA8" s="46"/>
      <c r="BB8" s="47">
        <f>データ!$T$6</f>
        <v>30.48</v>
      </c>
      <c r="BC8" s="47"/>
      <c r="BD8" s="47"/>
      <c r="BE8" s="47"/>
      <c r="BF8" s="47"/>
      <c r="BG8" s="47"/>
      <c r="BH8" s="47"/>
      <c r="BI8" s="47"/>
      <c r="BJ8" s="3"/>
      <c r="BK8" s="3"/>
      <c r="BL8" s="48" t="s">
        <v>10</v>
      </c>
      <c r="BM8" s="49"/>
      <c r="BN8" s="50" t="s">
        <v>11</v>
      </c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1"/>
    </row>
    <row r="9" spans="1:78" ht="18.75" customHeight="1" x14ac:dyDescent="0.15">
      <c r="A9" s="2"/>
      <c r="B9" s="33" t="s">
        <v>12</v>
      </c>
      <c r="C9" s="34"/>
      <c r="D9" s="34"/>
      <c r="E9" s="34"/>
      <c r="F9" s="34"/>
      <c r="G9" s="34"/>
      <c r="H9" s="34"/>
      <c r="I9" s="33" t="s">
        <v>13</v>
      </c>
      <c r="J9" s="34"/>
      <c r="K9" s="34"/>
      <c r="L9" s="34"/>
      <c r="M9" s="34"/>
      <c r="N9" s="34"/>
      <c r="O9" s="35"/>
      <c r="P9" s="36" t="s">
        <v>14</v>
      </c>
      <c r="Q9" s="36"/>
      <c r="R9" s="36"/>
      <c r="S9" s="36"/>
      <c r="T9" s="36"/>
      <c r="U9" s="36"/>
      <c r="V9" s="36"/>
      <c r="W9" s="36" t="s">
        <v>15</v>
      </c>
      <c r="X9" s="36"/>
      <c r="Y9" s="36"/>
      <c r="Z9" s="36"/>
      <c r="AA9" s="36"/>
      <c r="AB9" s="36"/>
      <c r="AC9" s="36"/>
      <c r="AD9" s="2"/>
      <c r="AE9" s="2"/>
      <c r="AF9" s="2"/>
      <c r="AG9" s="2"/>
      <c r="AH9" s="2"/>
      <c r="AI9" s="2"/>
      <c r="AJ9" s="2"/>
      <c r="AK9" s="2"/>
      <c r="AL9" s="36" t="s">
        <v>16</v>
      </c>
      <c r="AM9" s="36"/>
      <c r="AN9" s="36"/>
      <c r="AO9" s="36"/>
      <c r="AP9" s="36"/>
      <c r="AQ9" s="36"/>
      <c r="AR9" s="36"/>
      <c r="AS9" s="36"/>
      <c r="AT9" s="33" t="s">
        <v>17</v>
      </c>
      <c r="AU9" s="34"/>
      <c r="AV9" s="34"/>
      <c r="AW9" s="34"/>
      <c r="AX9" s="34"/>
      <c r="AY9" s="34"/>
      <c r="AZ9" s="34"/>
      <c r="BA9" s="34"/>
      <c r="BB9" s="36" t="s">
        <v>18</v>
      </c>
      <c r="BC9" s="36"/>
      <c r="BD9" s="36"/>
      <c r="BE9" s="36"/>
      <c r="BF9" s="36"/>
      <c r="BG9" s="36"/>
      <c r="BH9" s="36"/>
      <c r="BI9" s="36"/>
      <c r="BJ9" s="3"/>
      <c r="BK9" s="3"/>
      <c r="BL9" s="52" t="s">
        <v>19</v>
      </c>
      <c r="BM9" s="53"/>
      <c r="BN9" s="54" t="s">
        <v>20</v>
      </c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5"/>
    </row>
    <row r="10" spans="1:78" ht="18.75" customHeight="1" x14ac:dyDescent="0.15">
      <c r="A10" s="2"/>
      <c r="B10" s="45" t="str">
        <f>データ!$N$6</f>
        <v>-</v>
      </c>
      <c r="C10" s="46"/>
      <c r="D10" s="46"/>
      <c r="E10" s="46"/>
      <c r="F10" s="46"/>
      <c r="G10" s="46"/>
      <c r="H10" s="46"/>
      <c r="I10" s="45">
        <f>データ!$O$6</f>
        <v>95.71</v>
      </c>
      <c r="J10" s="46"/>
      <c r="K10" s="46"/>
      <c r="L10" s="46"/>
      <c r="M10" s="46"/>
      <c r="N10" s="46"/>
      <c r="O10" s="80"/>
      <c r="P10" s="47">
        <f>データ!$P$6</f>
        <v>97.47</v>
      </c>
      <c r="Q10" s="47"/>
      <c r="R10" s="47"/>
      <c r="S10" s="47"/>
      <c r="T10" s="47"/>
      <c r="U10" s="47"/>
      <c r="V10" s="47"/>
      <c r="W10" s="44">
        <f>データ!$Q$6</f>
        <v>4587</v>
      </c>
      <c r="X10" s="44"/>
      <c r="Y10" s="44"/>
      <c r="Z10" s="44"/>
      <c r="AA10" s="44"/>
      <c r="AB10" s="44"/>
      <c r="AC10" s="44"/>
      <c r="AD10" s="2"/>
      <c r="AE10" s="2"/>
      <c r="AF10" s="2"/>
      <c r="AG10" s="2"/>
      <c r="AH10" s="2"/>
      <c r="AI10" s="2"/>
      <c r="AJ10" s="2"/>
      <c r="AK10" s="2"/>
      <c r="AL10" s="44">
        <f>データ!$U$6</f>
        <v>5778</v>
      </c>
      <c r="AM10" s="44"/>
      <c r="AN10" s="44"/>
      <c r="AO10" s="44"/>
      <c r="AP10" s="44"/>
      <c r="AQ10" s="44"/>
      <c r="AR10" s="44"/>
      <c r="AS10" s="44"/>
      <c r="AT10" s="45">
        <f>データ!$V$6</f>
        <v>19.5</v>
      </c>
      <c r="AU10" s="46"/>
      <c r="AV10" s="46"/>
      <c r="AW10" s="46"/>
      <c r="AX10" s="46"/>
      <c r="AY10" s="46"/>
      <c r="AZ10" s="46"/>
      <c r="BA10" s="46"/>
      <c r="BB10" s="47">
        <f>データ!$W$6</f>
        <v>296.31</v>
      </c>
      <c r="BC10" s="47"/>
      <c r="BD10" s="47"/>
      <c r="BE10" s="47"/>
      <c r="BF10" s="47"/>
      <c r="BG10" s="47"/>
      <c r="BH10" s="47"/>
      <c r="BI10" s="47"/>
      <c r="BJ10" s="2"/>
      <c r="BK10" s="2"/>
      <c r="BL10" s="62" t="s">
        <v>21</v>
      </c>
      <c r="BM10" s="63"/>
      <c r="BN10" s="64" t="s">
        <v>22</v>
      </c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23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 x14ac:dyDescent="0.15">
      <c r="A14" s="2"/>
      <c r="B14" s="68" t="s">
        <v>24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25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 x14ac:dyDescent="0.15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56" t="s">
        <v>109</v>
      </c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8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56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8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56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8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56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8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56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8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56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8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56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8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56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8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56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8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56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8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56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8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56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8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56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8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56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8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56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8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56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8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56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8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56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8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56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8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56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8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56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8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56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8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56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8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56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8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56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8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56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8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56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8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56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8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56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8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74" t="s">
        <v>26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56" t="s">
        <v>110</v>
      </c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8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56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8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56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8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56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8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56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8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56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8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56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8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56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8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56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8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56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8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56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8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56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8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56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8"/>
    </row>
    <row r="60" spans="1:78" ht="13.5" customHeight="1" x14ac:dyDescent="0.15">
      <c r="A60" s="2"/>
      <c r="B60" s="71" t="s">
        <v>27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6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8"/>
    </row>
    <row r="61" spans="1:78" ht="13.5" customHeight="1" x14ac:dyDescent="0.15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6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8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56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8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56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8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74" t="s">
        <v>28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56" t="s">
        <v>111</v>
      </c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8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56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8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56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8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56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8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56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8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56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8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56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8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56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8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56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8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56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8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56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8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56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8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56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8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56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8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56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8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56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8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9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1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【108.24】</v>
      </c>
      <c r="F85" s="13" t="str">
        <f>データ!AS6</f>
        <v>【1.50】</v>
      </c>
      <c r="G85" s="13" t="str">
        <f>データ!BD6</f>
        <v>【243.36】</v>
      </c>
      <c r="H85" s="13" t="str">
        <f>データ!BO6</f>
        <v>【265.93】</v>
      </c>
      <c r="I85" s="13" t="str">
        <f>データ!BZ6</f>
        <v>【97.82】</v>
      </c>
      <c r="J85" s="13" t="str">
        <f>データ!CK6</f>
        <v>【177.56】</v>
      </c>
      <c r="K85" s="13" t="str">
        <f>データ!CV6</f>
        <v>【59.81】</v>
      </c>
      <c r="L85" s="13" t="str">
        <f>データ!DG6</f>
        <v>【89.42】</v>
      </c>
      <c r="M85" s="13" t="str">
        <f>データ!DR6</f>
        <v>【52.02】</v>
      </c>
      <c r="N85" s="13" t="str">
        <f>データ!EC6</f>
        <v>【25.37】</v>
      </c>
      <c r="O85" s="13" t="str">
        <f>データ!EN6</f>
        <v>【0.62】</v>
      </c>
    </row>
  </sheetData>
  <sheetProtection algorithmName="SHA-512" hashValue="MjBf2xCJqDPauODgpP/cqRbglTKMYh3J/ZFvODCjL/DLu15F1hBgXnzHNrzeOQHqVo2BMUlGjez8T6rQ22Ii5A==" saltValue="sk1lZJ0+LYGaja6IM1/hwQ==" spinCount="100000" sheet="1" objects="1" scenarios="1" formatCells="0" formatColumns="0" formatRows="0"/>
  <mergeCells count="48">
    <mergeCell ref="BL64:BZ65"/>
    <mergeCell ref="AT10:BA10"/>
    <mergeCell ref="BL16:BZ44"/>
    <mergeCell ref="BL45:BZ46"/>
    <mergeCell ref="BL47:BZ63"/>
    <mergeCell ref="B60:BJ61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9:H9"/>
    <mergeCell ref="I9:O9"/>
    <mergeCell ref="P9:V9"/>
    <mergeCell ref="W9:AC9"/>
    <mergeCell ref="AL9:AS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2" t="s">
        <v>50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4"/>
      <c r="X3" s="88" t="s">
        <v>51</v>
      </c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 t="s">
        <v>52</v>
      </c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1" t="s">
        <v>54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 t="s">
        <v>55</v>
      </c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 t="s">
        <v>56</v>
      </c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 t="s">
        <v>57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 t="s">
        <v>58</v>
      </c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 t="s">
        <v>59</v>
      </c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 t="s">
        <v>60</v>
      </c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 t="s">
        <v>61</v>
      </c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 t="s">
        <v>62</v>
      </c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 t="s">
        <v>63</v>
      </c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 t="s">
        <v>64</v>
      </c>
      <c r="EE4" s="81"/>
      <c r="EF4" s="81"/>
      <c r="EG4" s="81"/>
      <c r="EH4" s="81"/>
      <c r="EI4" s="81"/>
      <c r="EJ4" s="81"/>
      <c r="EK4" s="81"/>
      <c r="EL4" s="81"/>
      <c r="EM4" s="81"/>
      <c r="EN4" s="81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2023</v>
      </c>
      <c r="C6" s="20">
        <f t="shared" ref="C6:W6" si="3">C7</f>
        <v>63231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朝日町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A8</v>
      </c>
      <c r="M6" s="20" t="str">
        <f t="shared" si="3"/>
        <v>非設置</v>
      </c>
      <c r="N6" s="21" t="str">
        <f t="shared" si="3"/>
        <v>-</v>
      </c>
      <c r="O6" s="21">
        <f t="shared" si="3"/>
        <v>95.71</v>
      </c>
      <c r="P6" s="21">
        <f t="shared" si="3"/>
        <v>97.47</v>
      </c>
      <c r="Q6" s="21">
        <f t="shared" si="3"/>
        <v>4587</v>
      </c>
      <c r="R6" s="21">
        <f t="shared" si="3"/>
        <v>5999</v>
      </c>
      <c r="S6" s="21">
        <f t="shared" si="3"/>
        <v>196.81</v>
      </c>
      <c r="T6" s="21">
        <f t="shared" si="3"/>
        <v>30.48</v>
      </c>
      <c r="U6" s="21">
        <f t="shared" si="3"/>
        <v>5778</v>
      </c>
      <c r="V6" s="21">
        <f t="shared" si="3"/>
        <v>19.5</v>
      </c>
      <c r="W6" s="21">
        <f t="shared" si="3"/>
        <v>296.31</v>
      </c>
      <c r="X6" s="22">
        <f>IF(X7="",NA(),X7)</f>
        <v>118.28</v>
      </c>
      <c r="Y6" s="22">
        <f t="shared" ref="Y6:AG6" si="4">IF(Y7="",NA(),Y7)</f>
        <v>112.38</v>
      </c>
      <c r="Z6" s="22">
        <f t="shared" si="4"/>
        <v>123.27</v>
      </c>
      <c r="AA6" s="22">
        <f t="shared" si="4"/>
        <v>120.99</v>
      </c>
      <c r="AB6" s="22">
        <f t="shared" si="4"/>
        <v>121.98</v>
      </c>
      <c r="AC6" s="22">
        <f t="shared" si="4"/>
        <v>104.35</v>
      </c>
      <c r="AD6" s="22">
        <f t="shared" si="4"/>
        <v>105.34</v>
      </c>
      <c r="AE6" s="22">
        <f t="shared" si="4"/>
        <v>105.77</v>
      </c>
      <c r="AF6" s="22">
        <f t="shared" si="4"/>
        <v>104.82</v>
      </c>
      <c r="AG6" s="22">
        <f t="shared" si="4"/>
        <v>106.46</v>
      </c>
      <c r="AH6" s="21" t="str">
        <f>IF(AH7="","",IF(AH7="-","【-】","【"&amp;SUBSTITUTE(TEXT(AH7,"#,##0.00"),"-","△")&amp;"】"))</f>
        <v>【108.24】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21.69</v>
      </c>
      <c r="AO6" s="22">
        <f t="shared" si="5"/>
        <v>24.04</v>
      </c>
      <c r="AP6" s="22">
        <f t="shared" si="5"/>
        <v>28.03</v>
      </c>
      <c r="AQ6" s="22">
        <f t="shared" si="5"/>
        <v>26.73</v>
      </c>
      <c r="AR6" s="22">
        <f t="shared" si="5"/>
        <v>27.85</v>
      </c>
      <c r="AS6" s="21" t="str">
        <f>IF(AS7="","",IF(AS7="-","【-】","【"&amp;SUBSTITUTE(TEXT(AS7,"#,##0.00"),"-","△")&amp;"】"))</f>
        <v>【1.50】</v>
      </c>
      <c r="AT6" s="22">
        <f>IF(AT7="",NA(),AT7)</f>
        <v>1646.56</v>
      </c>
      <c r="AU6" s="22">
        <f t="shared" ref="AU6:BC6" si="6">IF(AU7="",NA(),AU7)</f>
        <v>1768.47</v>
      </c>
      <c r="AV6" s="22">
        <f t="shared" si="6"/>
        <v>1524.93</v>
      </c>
      <c r="AW6" s="22">
        <f t="shared" si="6"/>
        <v>1501.81</v>
      </c>
      <c r="AX6" s="22">
        <f t="shared" si="6"/>
        <v>3000.51</v>
      </c>
      <c r="AY6" s="22">
        <f t="shared" si="6"/>
        <v>301.04000000000002</v>
      </c>
      <c r="AZ6" s="22">
        <f t="shared" si="6"/>
        <v>305.08</v>
      </c>
      <c r="BA6" s="22">
        <f t="shared" si="6"/>
        <v>305.33999999999997</v>
      </c>
      <c r="BB6" s="22">
        <f t="shared" si="6"/>
        <v>310.01</v>
      </c>
      <c r="BC6" s="22">
        <f t="shared" si="6"/>
        <v>311.12</v>
      </c>
      <c r="BD6" s="21" t="str">
        <f>IF(BD7="","",IF(BD7="-","【-】","【"&amp;SUBSTITUTE(TEXT(BD7,"#,##0.00"),"-","△")&amp;"】"))</f>
        <v>【243.36】</v>
      </c>
      <c r="BE6" s="22">
        <f>IF(BE7="",NA(),BE7)</f>
        <v>49.23</v>
      </c>
      <c r="BF6" s="22">
        <f t="shared" ref="BF6:BN6" si="7">IF(BF7="",NA(),BF7)</f>
        <v>49.31</v>
      </c>
      <c r="BG6" s="22">
        <f t="shared" si="7"/>
        <v>34.35</v>
      </c>
      <c r="BH6" s="22">
        <f t="shared" si="7"/>
        <v>25.72</v>
      </c>
      <c r="BI6" s="22">
        <f t="shared" si="7"/>
        <v>12.61</v>
      </c>
      <c r="BJ6" s="22">
        <f t="shared" si="7"/>
        <v>551.62</v>
      </c>
      <c r="BK6" s="22">
        <f t="shared" si="7"/>
        <v>585.59</v>
      </c>
      <c r="BL6" s="22">
        <f t="shared" si="7"/>
        <v>561.34</v>
      </c>
      <c r="BM6" s="22">
        <f t="shared" si="7"/>
        <v>538.33000000000004</v>
      </c>
      <c r="BN6" s="22">
        <f t="shared" si="7"/>
        <v>515.14</v>
      </c>
      <c r="BO6" s="21" t="str">
        <f>IF(BO7="","",IF(BO7="-","【-】","【"&amp;SUBSTITUTE(TEXT(BO7,"#,##0.00"),"-","△")&amp;"】"))</f>
        <v>【265.93】</v>
      </c>
      <c r="BP6" s="22">
        <f>IF(BP7="",NA(),BP7)</f>
        <v>113.95</v>
      </c>
      <c r="BQ6" s="22">
        <f t="shared" ref="BQ6:BY6" si="8">IF(BQ7="",NA(),BQ7)</f>
        <v>85.96</v>
      </c>
      <c r="BR6" s="22">
        <f t="shared" si="8"/>
        <v>105.71</v>
      </c>
      <c r="BS6" s="22">
        <f t="shared" si="8"/>
        <v>93.5</v>
      </c>
      <c r="BT6" s="22">
        <f t="shared" si="8"/>
        <v>119.6</v>
      </c>
      <c r="BU6" s="22">
        <f t="shared" si="8"/>
        <v>87.11</v>
      </c>
      <c r="BV6" s="22">
        <f t="shared" si="8"/>
        <v>82.78</v>
      </c>
      <c r="BW6" s="22">
        <f t="shared" si="8"/>
        <v>84.82</v>
      </c>
      <c r="BX6" s="22">
        <f t="shared" si="8"/>
        <v>82.29</v>
      </c>
      <c r="BY6" s="22">
        <f t="shared" si="8"/>
        <v>84.16</v>
      </c>
      <c r="BZ6" s="21" t="str">
        <f>IF(BZ7="","",IF(BZ7="-","【-】","【"&amp;SUBSTITUTE(TEXT(BZ7,"#,##0.00"),"-","△")&amp;"】"))</f>
        <v>【97.82】</v>
      </c>
      <c r="CA6" s="22">
        <f>IF(CA7="",NA(),CA7)</f>
        <v>204.34</v>
      </c>
      <c r="CB6" s="22">
        <f t="shared" ref="CB6:CJ6" si="9">IF(CB7="",NA(),CB7)</f>
        <v>212.95</v>
      </c>
      <c r="CC6" s="22">
        <f t="shared" si="9"/>
        <v>191.62</v>
      </c>
      <c r="CD6" s="22">
        <f t="shared" si="9"/>
        <v>197.08</v>
      </c>
      <c r="CE6" s="22">
        <f t="shared" si="9"/>
        <v>196.1</v>
      </c>
      <c r="CF6" s="22">
        <f t="shared" si="9"/>
        <v>223.98</v>
      </c>
      <c r="CG6" s="22">
        <f t="shared" si="9"/>
        <v>225.09</v>
      </c>
      <c r="CH6" s="22">
        <f t="shared" si="9"/>
        <v>224.82</v>
      </c>
      <c r="CI6" s="22">
        <f t="shared" si="9"/>
        <v>230.85</v>
      </c>
      <c r="CJ6" s="22">
        <f t="shared" si="9"/>
        <v>230.21</v>
      </c>
      <c r="CK6" s="21" t="str">
        <f>IF(CK7="","",IF(CK7="-","【-】","【"&amp;SUBSTITUTE(TEXT(CK7,"#,##0.00"),"-","△")&amp;"】"))</f>
        <v>【177.56】</v>
      </c>
      <c r="CL6" s="22">
        <f>IF(CL7="",NA(),CL7)</f>
        <v>59.2</v>
      </c>
      <c r="CM6" s="22">
        <f t="shared" ref="CM6:CU6" si="10">IF(CM7="",NA(),CM7)</f>
        <v>61.14</v>
      </c>
      <c r="CN6" s="22">
        <f t="shared" si="10"/>
        <v>60.4</v>
      </c>
      <c r="CO6" s="22">
        <f t="shared" si="10"/>
        <v>59.98</v>
      </c>
      <c r="CP6" s="22">
        <f t="shared" si="10"/>
        <v>58.65</v>
      </c>
      <c r="CQ6" s="22">
        <f t="shared" si="10"/>
        <v>49.64</v>
      </c>
      <c r="CR6" s="22">
        <f t="shared" si="10"/>
        <v>49.38</v>
      </c>
      <c r="CS6" s="22">
        <f t="shared" si="10"/>
        <v>50.09</v>
      </c>
      <c r="CT6" s="22">
        <f t="shared" si="10"/>
        <v>50.1</v>
      </c>
      <c r="CU6" s="22">
        <f t="shared" si="10"/>
        <v>49.76</v>
      </c>
      <c r="CV6" s="21" t="str">
        <f>IF(CV7="","",IF(CV7="-","【-】","【"&amp;SUBSTITUTE(TEXT(CV7,"#,##0.00"),"-","△")&amp;"】"))</f>
        <v>【59.81】</v>
      </c>
      <c r="CW6" s="22">
        <f>IF(CW7="",NA(),CW7)</f>
        <v>74.84</v>
      </c>
      <c r="CX6" s="22">
        <f t="shared" ref="CX6:DF6" si="11">IF(CX7="",NA(),CX7)</f>
        <v>75.010000000000005</v>
      </c>
      <c r="CY6" s="22">
        <f t="shared" si="11"/>
        <v>75.06</v>
      </c>
      <c r="CZ6" s="22">
        <f t="shared" si="11"/>
        <v>75.180000000000007</v>
      </c>
      <c r="DA6" s="22">
        <f t="shared" si="11"/>
        <v>75.27</v>
      </c>
      <c r="DB6" s="22">
        <f t="shared" si="11"/>
        <v>78.09</v>
      </c>
      <c r="DC6" s="22">
        <f t="shared" si="11"/>
        <v>78.010000000000005</v>
      </c>
      <c r="DD6" s="22">
        <f t="shared" si="11"/>
        <v>77.599999999999994</v>
      </c>
      <c r="DE6" s="22">
        <f t="shared" si="11"/>
        <v>77.3</v>
      </c>
      <c r="DF6" s="22">
        <f t="shared" si="11"/>
        <v>76.64</v>
      </c>
      <c r="DG6" s="21" t="str">
        <f>IF(DG7="","",IF(DG7="-","【-】","【"&amp;SUBSTITUTE(TEXT(DG7,"#,##0.00"),"-","△")&amp;"】"))</f>
        <v>【89.42】</v>
      </c>
      <c r="DH6" s="22">
        <f>IF(DH7="",NA(),DH7)</f>
        <v>56.01</v>
      </c>
      <c r="DI6" s="22">
        <f t="shared" ref="DI6:DQ6" si="12">IF(DI7="",NA(),DI7)</f>
        <v>57.74</v>
      </c>
      <c r="DJ6" s="22">
        <f t="shared" si="12"/>
        <v>58.65</v>
      </c>
      <c r="DK6" s="22">
        <f t="shared" si="12"/>
        <v>59.32</v>
      </c>
      <c r="DL6" s="22">
        <f t="shared" si="12"/>
        <v>59.13</v>
      </c>
      <c r="DM6" s="22">
        <f t="shared" si="12"/>
        <v>47.31</v>
      </c>
      <c r="DN6" s="22">
        <f t="shared" si="12"/>
        <v>47.5</v>
      </c>
      <c r="DO6" s="22">
        <f t="shared" si="12"/>
        <v>48.41</v>
      </c>
      <c r="DP6" s="22">
        <f t="shared" si="12"/>
        <v>50.02</v>
      </c>
      <c r="DQ6" s="22">
        <f t="shared" si="12"/>
        <v>51.38</v>
      </c>
      <c r="DR6" s="21" t="str">
        <f>IF(DR7="","",IF(DR7="-","【-】","【"&amp;SUBSTITUTE(TEXT(DR7,"#,##0.00"),"-","△")&amp;"】"))</f>
        <v>【52.02】</v>
      </c>
      <c r="DS6" s="22">
        <f>IF(DS7="",NA(),DS7)</f>
        <v>10.17</v>
      </c>
      <c r="DT6" s="22">
        <f t="shared" ref="DT6:EB6" si="13">IF(DT7="",NA(),DT7)</f>
        <v>26.03</v>
      </c>
      <c r="DU6" s="22">
        <f t="shared" si="13"/>
        <v>12.94</v>
      </c>
      <c r="DV6" s="22">
        <f t="shared" si="13"/>
        <v>15.41</v>
      </c>
      <c r="DW6" s="22">
        <f t="shared" si="13"/>
        <v>17.39</v>
      </c>
      <c r="DX6" s="22">
        <f t="shared" si="13"/>
        <v>16.77</v>
      </c>
      <c r="DY6" s="22">
        <f t="shared" si="13"/>
        <v>17.399999999999999</v>
      </c>
      <c r="DZ6" s="22">
        <f t="shared" si="13"/>
        <v>18.64</v>
      </c>
      <c r="EA6" s="22">
        <f t="shared" si="13"/>
        <v>19.510000000000002</v>
      </c>
      <c r="EB6" s="22">
        <f t="shared" si="13"/>
        <v>21.6</v>
      </c>
      <c r="EC6" s="21" t="str">
        <f>IF(EC7="","",IF(EC7="-","【-】","【"&amp;SUBSTITUTE(TEXT(EC7,"#,##0.00"),"-","△")&amp;"】"))</f>
        <v>【25.37】</v>
      </c>
      <c r="ED6" s="22">
        <f>IF(ED7="",NA(),ED7)</f>
        <v>0.19</v>
      </c>
      <c r="EE6" s="22">
        <f t="shared" ref="EE6:EM6" si="14">IF(EE7="",NA(),EE7)</f>
        <v>1.07</v>
      </c>
      <c r="EF6" s="22">
        <f t="shared" si="14"/>
        <v>0.47</v>
      </c>
      <c r="EG6" s="22">
        <f t="shared" si="14"/>
        <v>0.04</v>
      </c>
      <c r="EH6" s="22">
        <f t="shared" si="14"/>
        <v>0.37</v>
      </c>
      <c r="EI6" s="22">
        <f t="shared" si="14"/>
        <v>0.47</v>
      </c>
      <c r="EJ6" s="22">
        <f t="shared" si="14"/>
        <v>0.4</v>
      </c>
      <c r="EK6" s="22">
        <f t="shared" si="14"/>
        <v>0.36</v>
      </c>
      <c r="EL6" s="22">
        <f t="shared" si="14"/>
        <v>0.56999999999999995</v>
      </c>
      <c r="EM6" s="22">
        <f t="shared" si="14"/>
        <v>0.56000000000000005</v>
      </c>
      <c r="EN6" s="21" t="str">
        <f>IF(EN7="","",IF(EN7="-","【-】","【"&amp;SUBSTITUTE(TEXT(EN7,"#,##0.00"),"-","△")&amp;"】"))</f>
        <v>【0.62】</v>
      </c>
    </row>
    <row r="7" spans="1:144" s="23" customFormat="1" x14ac:dyDescent="0.15">
      <c r="A7" s="15"/>
      <c r="B7" s="24">
        <v>2023</v>
      </c>
      <c r="C7" s="24">
        <v>63231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95.71</v>
      </c>
      <c r="P7" s="25">
        <v>97.47</v>
      </c>
      <c r="Q7" s="25">
        <v>4587</v>
      </c>
      <c r="R7" s="25">
        <v>5999</v>
      </c>
      <c r="S7" s="25">
        <v>196.81</v>
      </c>
      <c r="T7" s="25">
        <v>30.48</v>
      </c>
      <c r="U7" s="25">
        <v>5778</v>
      </c>
      <c r="V7" s="25">
        <v>19.5</v>
      </c>
      <c r="W7" s="25">
        <v>296.31</v>
      </c>
      <c r="X7" s="25">
        <v>118.28</v>
      </c>
      <c r="Y7" s="25">
        <v>112.38</v>
      </c>
      <c r="Z7" s="25">
        <v>123.27</v>
      </c>
      <c r="AA7" s="25">
        <v>120.99</v>
      </c>
      <c r="AB7" s="25">
        <v>121.98</v>
      </c>
      <c r="AC7" s="25">
        <v>104.35</v>
      </c>
      <c r="AD7" s="25">
        <v>105.34</v>
      </c>
      <c r="AE7" s="25">
        <v>105.77</v>
      </c>
      <c r="AF7" s="25">
        <v>104.82</v>
      </c>
      <c r="AG7" s="25">
        <v>106.46</v>
      </c>
      <c r="AH7" s="25">
        <v>108.24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21.69</v>
      </c>
      <c r="AO7" s="25">
        <v>24.04</v>
      </c>
      <c r="AP7" s="25">
        <v>28.03</v>
      </c>
      <c r="AQ7" s="25">
        <v>26.73</v>
      </c>
      <c r="AR7" s="25">
        <v>27.85</v>
      </c>
      <c r="AS7" s="25">
        <v>1.5</v>
      </c>
      <c r="AT7" s="25">
        <v>1646.56</v>
      </c>
      <c r="AU7" s="25">
        <v>1768.47</v>
      </c>
      <c r="AV7" s="25">
        <v>1524.93</v>
      </c>
      <c r="AW7" s="25">
        <v>1501.81</v>
      </c>
      <c r="AX7" s="25">
        <v>3000.51</v>
      </c>
      <c r="AY7" s="25">
        <v>301.04000000000002</v>
      </c>
      <c r="AZ7" s="25">
        <v>305.08</v>
      </c>
      <c r="BA7" s="25">
        <v>305.33999999999997</v>
      </c>
      <c r="BB7" s="25">
        <v>310.01</v>
      </c>
      <c r="BC7" s="25">
        <v>311.12</v>
      </c>
      <c r="BD7" s="25">
        <v>243.36</v>
      </c>
      <c r="BE7" s="25">
        <v>49.23</v>
      </c>
      <c r="BF7" s="25">
        <v>49.31</v>
      </c>
      <c r="BG7" s="25">
        <v>34.35</v>
      </c>
      <c r="BH7" s="25">
        <v>25.72</v>
      </c>
      <c r="BI7" s="25">
        <v>12.61</v>
      </c>
      <c r="BJ7" s="25">
        <v>551.62</v>
      </c>
      <c r="BK7" s="25">
        <v>585.59</v>
      </c>
      <c r="BL7" s="25">
        <v>561.34</v>
      </c>
      <c r="BM7" s="25">
        <v>538.33000000000004</v>
      </c>
      <c r="BN7" s="25">
        <v>515.14</v>
      </c>
      <c r="BO7" s="25">
        <v>265.93</v>
      </c>
      <c r="BP7" s="25">
        <v>113.95</v>
      </c>
      <c r="BQ7" s="25">
        <v>85.96</v>
      </c>
      <c r="BR7" s="25">
        <v>105.71</v>
      </c>
      <c r="BS7" s="25">
        <v>93.5</v>
      </c>
      <c r="BT7" s="25">
        <v>119.6</v>
      </c>
      <c r="BU7" s="25">
        <v>87.11</v>
      </c>
      <c r="BV7" s="25">
        <v>82.78</v>
      </c>
      <c r="BW7" s="25">
        <v>84.82</v>
      </c>
      <c r="BX7" s="25">
        <v>82.29</v>
      </c>
      <c r="BY7" s="25">
        <v>84.16</v>
      </c>
      <c r="BZ7" s="25">
        <v>97.82</v>
      </c>
      <c r="CA7" s="25">
        <v>204.34</v>
      </c>
      <c r="CB7" s="25">
        <v>212.95</v>
      </c>
      <c r="CC7" s="25">
        <v>191.62</v>
      </c>
      <c r="CD7" s="25">
        <v>197.08</v>
      </c>
      <c r="CE7" s="25">
        <v>196.1</v>
      </c>
      <c r="CF7" s="25">
        <v>223.98</v>
      </c>
      <c r="CG7" s="25">
        <v>225.09</v>
      </c>
      <c r="CH7" s="25">
        <v>224.82</v>
      </c>
      <c r="CI7" s="25">
        <v>230.85</v>
      </c>
      <c r="CJ7" s="25">
        <v>230.21</v>
      </c>
      <c r="CK7" s="25">
        <v>177.56</v>
      </c>
      <c r="CL7" s="25">
        <v>59.2</v>
      </c>
      <c r="CM7" s="25">
        <v>61.14</v>
      </c>
      <c r="CN7" s="25">
        <v>60.4</v>
      </c>
      <c r="CO7" s="25">
        <v>59.98</v>
      </c>
      <c r="CP7" s="25">
        <v>58.65</v>
      </c>
      <c r="CQ7" s="25">
        <v>49.64</v>
      </c>
      <c r="CR7" s="25">
        <v>49.38</v>
      </c>
      <c r="CS7" s="25">
        <v>50.09</v>
      </c>
      <c r="CT7" s="25">
        <v>50.1</v>
      </c>
      <c r="CU7" s="25">
        <v>49.76</v>
      </c>
      <c r="CV7" s="25">
        <v>59.81</v>
      </c>
      <c r="CW7" s="25">
        <v>74.84</v>
      </c>
      <c r="CX7" s="25">
        <v>75.010000000000005</v>
      </c>
      <c r="CY7" s="25">
        <v>75.06</v>
      </c>
      <c r="CZ7" s="25">
        <v>75.180000000000007</v>
      </c>
      <c r="DA7" s="25">
        <v>75.27</v>
      </c>
      <c r="DB7" s="25">
        <v>78.09</v>
      </c>
      <c r="DC7" s="25">
        <v>78.010000000000005</v>
      </c>
      <c r="DD7" s="25">
        <v>77.599999999999994</v>
      </c>
      <c r="DE7" s="25">
        <v>77.3</v>
      </c>
      <c r="DF7" s="25">
        <v>76.64</v>
      </c>
      <c r="DG7" s="25">
        <v>89.42</v>
      </c>
      <c r="DH7" s="25">
        <v>56.01</v>
      </c>
      <c r="DI7" s="25">
        <v>57.74</v>
      </c>
      <c r="DJ7" s="25">
        <v>58.65</v>
      </c>
      <c r="DK7" s="25">
        <v>59.32</v>
      </c>
      <c r="DL7" s="25">
        <v>59.13</v>
      </c>
      <c r="DM7" s="25">
        <v>47.31</v>
      </c>
      <c r="DN7" s="25">
        <v>47.5</v>
      </c>
      <c r="DO7" s="25">
        <v>48.41</v>
      </c>
      <c r="DP7" s="25">
        <v>50.02</v>
      </c>
      <c r="DQ7" s="25">
        <v>51.38</v>
      </c>
      <c r="DR7" s="25">
        <v>52.02</v>
      </c>
      <c r="DS7" s="25">
        <v>10.17</v>
      </c>
      <c r="DT7" s="25">
        <v>26.03</v>
      </c>
      <c r="DU7" s="25">
        <v>12.94</v>
      </c>
      <c r="DV7" s="25">
        <v>15.41</v>
      </c>
      <c r="DW7" s="25">
        <v>17.39</v>
      </c>
      <c r="DX7" s="25">
        <v>16.77</v>
      </c>
      <c r="DY7" s="25">
        <v>17.399999999999999</v>
      </c>
      <c r="DZ7" s="25">
        <v>18.64</v>
      </c>
      <c r="EA7" s="25">
        <v>19.510000000000002</v>
      </c>
      <c r="EB7" s="25">
        <v>21.6</v>
      </c>
      <c r="EC7" s="25">
        <v>25.37</v>
      </c>
      <c r="ED7" s="25">
        <v>0.19</v>
      </c>
      <c r="EE7" s="25">
        <v>1.07</v>
      </c>
      <c r="EF7" s="25">
        <v>0.47</v>
      </c>
      <c r="EG7" s="25">
        <v>0.04</v>
      </c>
      <c r="EH7" s="25">
        <v>0.37</v>
      </c>
      <c r="EI7" s="25">
        <v>0.47</v>
      </c>
      <c r="EJ7" s="25">
        <v>0.4</v>
      </c>
      <c r="EK7" s="25">
        <v>0.36</v>
      </c>
      <c r="EL7" s="25">
        <v>0.56999999999999995</v>
      </c>
      <c r="EM7" s="25">
        <v>0.56000000000000005</v>
      </c>
      <c r="EN7" s="25">
        <v>0.62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DATEVALUE($B7-B11&amp;"/1/"&amp;B12)</f>
        <v>36892</v>
      </c>
      <c r="C10" s="29">
        <f t="shared" ref="C10:F10" si="15">DATEVALUE($B7-C11&amp;"/1/"&amp;C12)</f>
        <v>37257</v>
      </c>
      <c r="D10" s="29">
        <f t="shared" si="15"/>
        <v>37622</v>
      </c>
      <c r="E10" s="29">
        <f t="shared" si="15"/>
        <v>37987</v>
      </c>
      <c r="F10" s="29">
        <f t="shared" si="15"/>
        <v>38353</v>
      </c>
    </row>
    <row r="11" spans="1:144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107</v>
      </c>
      <c r="E13" t="s">
        <v>107</v>
      </c>
      <c r="F13" t="s">
        <v>107</v>
      </c>
      <c r="G13" t="s">
        <v>108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髙橋裕東</cp:lastModifiedBy>
  <cp:lastPrinted>2025-02-04T01:16:30Z</cp:lastPrinted>
  <dcterms:created xsi:type="dcterms:W3CDTF">2025-01-24T06:45:05Z</dcterms:created>
  <dcterms:modified xsi:type="dcterms:W3CDTF">2025-03-03T07:39:49Z</dcterms:modified>
  <cp:category/>
</cp:coreProperties>
</file>