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B501" lockStructure="1"/>
  <bookViews>
    <workbookView xWindow="240" yWindow="60" windowWidth="14940" windowHeight="7875"/>
  </bookViews>
  <sheets>
    <sheet name="法非適用_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Y10" i="4" s="1"/>
  <c r="U6" i="5"/>
  <c r="T6" i="5"/>
  <c r="S6" i="5"/>
  <c r="AY8" i="4" s="1"/>
  <c r="R6" i="5"/>
  <c r="AQ8" i="4" s="1"/>
  <c r="Q6" i="5"/>
  <c r="P6" i="5"/>
  <c r="O6" i="5"/>
  <c r="N6" i="5"/>
  <c r="M6" i="5"/>
  <c r="L6" i="5"/>
  <c r="K6" i="5"/>
  <c r="R8" i="4" s="1"/>
  <c r="J6" i="5"/>
  <c r="J8" i="4" s="1"/>
  <c r="I6" i="5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Q10" i="4"/>
  <c r="AI10" i="4"/>
  <c r="Z10" i="4"/>
  <c r="R10" i="4"/>
  <c r="J10" i="4"/>
  <c r="B10" i="4"/>
  <c r="AI8" i="4"/>
  <c r="Z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<sst xmlns="http://schemas.openxmlformats.org/spreadsheetml/2006/main" count="218" uniqueCount="108">
  <si>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</si>
  <si>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</si>
  <si>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</si>
  <si>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</si>
  <si>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</si>
  <si>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</si>
  <si>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</si>
  <si>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</si>
  <si>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</si>
  <si>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</si>
  <si>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</si>
  <si>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</si>
  <si>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</si>
  <si>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</si>
  <si>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</si>
  <si>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</si>
  <si>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</si>
  <si>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</si>
  <si>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</si>
  <si>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</si>
  <si>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</si>
  <si>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</si>
  <si>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</si>
  <si>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</si>
  <si>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</si>
  <si>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</si>
  <si>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</si>
  <si>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</si>
  <si>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</si>
  <si>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</si>
  <si>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</si>
  <si>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</si>
  <si>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</si>
  <si>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</si>
  <si>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</si>
  <si>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</si>
  <si>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</si>
  <si>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</si>
  <si>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</si>
  <si>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平成22年度から平成25年度における各指標の類似団体平均値は、当時の事業数を基に算出していますが、管路更新率については、平成26年度の事業数を基に類似団体平均値を算出しています。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</si>
  <si>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</si>
  <si>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</si>
  <si>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</si>
  <si>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</si>
  <si>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</si>
  <si>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</si>
  <si>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</si>
  <si>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</si>
  <si>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</si>
  <si>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</si>
  <si>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</si>
  <si>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</si>
  <si>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</si>
  <si>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</si>
  <si>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</si>
  <si>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</si>
  <si>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</si>
  <si>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</si>
  <si>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</si>
  <si>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</si>
  <si>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</si>
  <si>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</si>
  <si>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</si>
  <si>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</si>
  <si>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</si>
  <si>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</si>
  <si>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</si>
  <si>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</si>
  <si>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</si>
  <si>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</si>
  <si>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</si>
  <si>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</si>
  <si>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</si>
  <si>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</si>
  <si>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</si>
  <si>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</si>
  <si>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</si>
  <si>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</si>
  <si>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</si>
  <si>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</si>
  <si>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</si>
  <si>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</si>
  <si>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</si>
  <si>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</si>
  <si>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</si>
  <si>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</si>
  <si>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</si>
  <si>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</si>
  <si>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</si>
  <si>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</si>
  <si>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</si>
  <si>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</si>
  <si>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</si>
  <si>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大江町</t>
  </si>
  <si>
    <t>法非適用</t>
  </si>
  <si>
    <t>水道事業</t>
  </si>
  <si>
    <t>簡易水道事業</t>
  </si>
  <si>
    <t>D4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</si>
  <si>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</si>
  <si>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</si>
  <si>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</si>
  <si>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</si>
  <si>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</si>
  <si>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</si>
  <si>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</si>
  <si>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
　経営の健全性・効率性についての指標は、概ね良好な状況と捉えられるものの、施設・人口規模がともに小さく、給水原価が高いことについてはやむを得ないと考える。
  現在、平成２８年度からの水道事業との統合に向け準備を進めている状況で、給水原価が一時的に高くなっているが、統合後にはまた落ち着いてくるものと予想される。
　料金収入はほぼ一定しているが、水道事業にもたらす影響を少しでも抑えるため、未納対策の強化にも努めていきたい。</t>
    <rPh sb="3" eb="5">
      <t>ケイエイ</t>
    </rPh>
    <rPh sb="6" eb="9">
      <t>ケンゼンセイ</t>
    </rPh>
    <rPh sb="10" eb="13">
      <t>コウリツセイ</t>
    </rPh>
    <rPh sb="18" eb="20">
      <t>シヒョウ</t>
    </rPh>
    <rPh sb="22" eb="23">
      <t>オオム</t>
    </rPh>
    <rPh sb="24" eb="26">
      <t>リョウコウ</t>
    </rPh>
    <rPh sb="27" eb="29">
      <t>ジョウキョウ</t>
    </rPh>
    <rPh sb="30" eb="31">
      <t>トラ</t>
    </rPh>
    <rPh sb="39" eb="41">
      <t>シセツ</t>
    </rPh>
    <rPh sb="42" eb="44">
      <t>ジンコウ</t>
    </rPh>
    <rPh sb="44" eb="46">
      <t>キボ</t>
    </rPh>
    <rPh sb="50" eb="51">
      <t>チイ</t>
    </rPh>
    <rPh sb="54" eb="56">
      <t>キュウスイ</t>
    </rPh>
    <rPh sb="56" eb="58">
      <t>ゲンカ</t>
    </rPh>
    <rPh sb="59" eb="60">
      <t>タカ</t>
    </rPh>
    <rPh sb="71" eb="72">
      <t>エ</t>
    </rPh>
    <rPh sb="75" eb="76">
      <t>カンガ</t>
    </rPh>
    <rPh sb="82" eb="84">
      <t>ゲンザイ</t>
    </rPh>
    <rPh sb="85" eb="87">
      <t>ヘイセイ</t>
    </rPh>
    <rPh sb="89" eb="91">
      <t>ネンド</t>
    </rPh>
    <rPh sb="94" eb="96">
      <t>スイドウ</t>
    </rPh>
    <rPh sb="95" eb="96">
      <t>キュウスイ</t>
    </rPh>
    <rPh sb="96" eb="98">
      <t>ジギョウ</t>
    </rPh>
    <rPh sb="100" eb="102">
      <t>トウゴウ</t>
    </rPh>
    <rPh sb="103" eb="104">
      <t>ム</t>
    </rPh>
    <rPh sb="105" eb="107">
      <t>ジュンビ</t>
    </rPh>
    <rPh sb="108" eb="109">
      <t>スス</t>
    </rPh>
    <rPh sb="113" eb="115">
      <t>ジョウキョウ</t>
    </rPh>
    <rPh sb="117" eb="119">
      <t>キュウスイ</t>
    </rPh>
    <rPh sb="119" eb="121">
      <t>ゲンカ</t>
    </rPh>
    <rPh sb="122" eb="125">
      <t>イチジテキ</t>
    </rPh>
    <rPh sb="126" eb="127">
      <t>タカ</t>
    </rPh>
    <rPh sb="135" eb="138">
      <t>トウゴウゴ</t>
    </rPh>
    <rPh sb="142" eb="143">
      <t>オ</t>
    </rPh>
    <rPh sb="144" eb="145">
      <t>ツ</t>
    </rPh>
    <rPh sb="152" eb="154">
      <t>ヨソウ</t>
    </rPh>
    <rPh sb="160" eb="162">
      <t>リョウキン</t>
    </rPh>
    <rPh sb="162" eb="164">
      <t>シュウニュウ</t>
    </rPh>
    <rPh sb="167" eb="169">
      <t>イッテイ</t>
    </rPh>
    <rPh sb="175" eb="177">
      <t>スイドウ</t>
    </rPh>
    <rPh sb="177" eb="179">
      <t>ジギョウ</t>
    </rPh>
    <rPh sb="184" eb="186">
      <t>エイキョウ</t>
    </rPh>
    <rPh sb="187" eb="188">
      <t>スコ</t>
    </rPh>
    <rPh sb="191" eb="192">
      <t>オサ</t>
    </rPh>
    <rPh sb="197" eb="199">
      <t>ミノウ</t>
    </rPh>
    <rPh sb="199" eb="201">
      <t>タイサク</t>
    </rPh>
    <rPh sb="202" eb="204">
      <t>キョウカ</t>
    </rPh>
    <rPh sb="206" eb="207">
      <t>ツト</t>
    </rPh>
    <phoneticPr fontId="4"/>
  </si>
  <si>
    <t>　
　平成28年度からの水道事業との統合に向けて、施設・設備の改築更新等の準備をしてきた。
　今後については水道事業と包括的に事業を進めていくことで、引き続き安定的に安全・安心な水道水を供給できるように努めていきたい。</t>
    <rPh sb="3" eb="5">
      <t>ヘイセイ</t>
    </rPh>
    <rPh sb="7" eb="8">
      <t>ネン</t>
    </rPh>
    <rPh sb="8" eb="9">
      <t>ド</t>
    </rPh>
    <rPh sb="12" eb="14">
      <t>スイドウ</t>
    </rPh>
    <rPh sb="14" eb="16">
      <t>ジギョウ</t>
    </rPh>
    <rPh sb="18" eb="20">
      <t>トウゴウ</t>
    </rPh>
    <rPh sb="21" eb="22">
      <t>ム</t>
    </rPh>
    <rPh sb="25" eb="27">
      <t>シセツ</t>
    </rPh>
    <rPh sb="28" eb="30">
      <t>セツビ</t>
    </rPh>
    <rPh sb="31" eb="33">
      <t>カイチク</t>
    </rPh>
    <rPh sb="33" eb="35">
      <t>コウシン</t>
    </rPh>
    <rPh sb="35" eb="36">
      <t>トウ</t>
    </rPh>
    <rPh sb="37" eb="39">
      <t>ジュンビ</t>
    </rPh>
    <rPh sb="47" eb="49">
      <t>コンゴ</t>
    </rPh>
    <rPh sb="54" eb="56">
      <t>スイドウ</t>
    </rPh>
    <rPh sb="56" eb="58">
      <t>ジギョウ</t>
    </rPh>
    <rPh sb="59" eb="62">
      <t>ホウカツテキ</t>
    </rPh>
    <rPh sb="63" eb="65">
      <t>ジギョウ</t>
    </rPh>
    <rPh sb="66" eb="67">
      <t>スス</t>
    </rPh>
    <rPh sb="75" eb="76">
      <t>ヒ</t>
    </rPh>
    <rPh sb="77" eb="78">
      <t>ツヅ</t>
    </rPh>
    <rPh sb="79" eb="81">
      <t>アンテイ</t>
    </rPh>
    <rPh sb="81" eb="82">
      <t>テキ</t>
    </rPh>
    <rPh sb="83" eb="85">
      <t>アンゼン</t>
    </rPh>
    <rPh sb="86" eb="88">
      <t>アンシン</t>
    </rPh>
    <rPh sb="89" eb="91">
      <t>スイドウ</t>
    </rPh>
    <rPh sb="91" eb="92">
      <t>ミズ</t>
    </rPh>
    <rPh sb="93" eb="95">
      <t>キョウキュウ</t>
    </rPh>
    <rPh sb="101" eb="102">
      <t>ツト</t>
    </rPh>
    <phoneticPr fontId="4"/>
  </si>
  <si>
    <t>　
　供用開始から44年経つ簡易水道施設については、水道事業との統合に向け、老朽化の著しい施設の改築更新事業を実施したところである。
　その他の施設については、老朽化対策として水道事業と連携し、長期的な視点での維持管理計画を策定し、適切な施設・設備の維持管理を実施していくことで、更なる経費の削減に努めていきたい。</t>
    <rPh sb="3" eb="5">
      <t>キョウヨウ</t>
    </rPh>
    <rPh sb="5" eb="7">
      <t>カイシ</t>
    </rPh>
    <rPh sb="11" eb="12">
      <t>ネン</t>
    </rPh>
    <rPh sb="12" eb="13">
      <t>タ</t>
    </rPh>
    <rPh sb="14" eb="16">
      <t>カンイ</t>
    </rPh>
    <rPh sb="16" eb="18">
      <t>スイドウ</t>
    </rPh>
    <rPh sb="18" eb="20">
      <t>シセツ</t>
    </rPh>
    <rPh sb="26" eb="28">
      <t>スイドウ</t>
    </rPh>
    <rPh sb="28" eb="30">
      <t>ジギョウ</t>
    </rPh>
    <rPh sb="32" eb="34">
      <t>トウゴウ</t>
    </rPh>
    <rPh sb="35" eb="36">
      <t>ム</t>
    </rPh>
    <rPh sb="40" eb="41">
      <t>カ</t>
    </rPh>
    <rPh sb="42" eb="43">
      <t>イチジル</t>
    </rPh>
    <rPh sb="45" eb="47">
      <t>シセツ</t>
    </rPh>
    <rPh sb="48" eb="50">
      <t>カイチク</t>
    </rPh>
    <rPh sb="50" eb="52">
      <t>コウシン</t>
    </rPh>
    <rPh sb="52" eb="54">
      <t>ジギョウ</t>
    </rPh>
    <rPh sb="55" eb="57">
      <t>ジッシ</t>
    </rPh>
    <rPh sb="70" eb="71">
      <t>タ</t>
    </rPh>
    <rPh sb="72" eb="74">
      <t>シセツ</t>
    </rPh>
    <rPh sb="80" eb="83">
      <t>ロウキュウカ</t>
    </rPh>
    <rPh sb="83" eb="85">
      <t>タイサク</t>
    </rPh>
    <rPh sb="88" eb="90">
      <t>スイドウ</t>
    </rPh>
    <rPh sb="90" eb="92">
      <t>ジギョウ</t>
    </rPh>
    <rPh sb="93" eb="95">
      <t>レンケイ</t>
    </rPh>
    <rPh sb="97" eb="100">
      <t>チョウキテキ</t>
    </rPh>
    <rPh sb="101" eb="103">
      <t>シテン</t>
    </rPh>
    <rPh sb="105" eb="107">
      <t>イジ</t>
    </rPh>
    <rPh sb="107" eb="109">
      <t>カンリ</t>
    </rPh>
    <rPh sb="109" eb="111">
      <t>ケイカク</t>
    </rPh>
    <rPh sb="112" eb="114">
      <t>サクテイ</t>
    </rPh>
    <rPh sb="116" eb="118">
      <t>テキセツ</t>
    </rPh>
    <rPh sb="119" eb="121">
      <t>シセツ</t>
    </rPh>
    <rPh sb="122" eb="124">
      <t>セツビ</t>
    </rPh>
    <rPh sb="125" eb="127">
      <t>イジ</t>
    </rPh>
    <rPh sb="127" eb="129">
      <t>カンリ</t>
    </rPh>
    <rPh sb="130" eb="132">
      <t>ジッシ</t>
    </rPh>
    <rPh sb="140" eb="141">
      <t>サラ</t>
    </rPh>
    <rPh sb="143" eb="145">
      <t>ケイヒ</t>
    </rPh>
    <rPh sb="146" eb="148">
      <t>サクゲン</t>
    </rPh>
    <rPh sb="149" eb="150">
      <t>ツト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</si>
</sst>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2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データ!$EC$6:$EG$6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336320"/>
        <c:axId val="7133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0.5</c:v>
                </c:pt>
                <c:pt idx="1">
                  <c:v>0.61</c:v>
                </c:pt>
                <c:pt idx="2">
                  <c:v>0.37</c:v>
                </c:pt>
                <c:pt idx="3">
                  <c:v>0.7</c:v>
                </c:pt>
                <c:pt idx="4">
                  <c:v>0.91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36320"/>
        <c:axId val="71338240"/>
      </c:lineChart>
      <c:dateAx>
        <c:axId val="71336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1338240"/>
        <c:crosses val="autoZero"/>
        <c:auto val="1"/>
        <c:lblOffset val="100"/>
        <c:baseTimeUnit val="years"/>
      </c:dateAx>
      <c:valAx>
        <c:axId val="7133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133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129.35</c:v>
                </c:pt>
                <c:pt idx="1">
                  <c:v>130.24</c:v>
                </c:pt>
                <c:pt idx="2">
                  <c:v>176.77</c:v>
                </c:pt>
                <c:pt idx="3">
                  <c:v>310.14</c:v>
                </c:pt>
                <c:pt idx="4">
                  <c:v>149.1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393280"/>
        <c:axId val="713952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71.510000000000005</c:v>
                </c:pt>
                <c:pt idx="1">
                  <c:v>68.61</c:v>
                </c:pt>
                <c:pt idx="2">
                  <c:v>70.760000000000005</c:v>
                </c:pt>
                <c:pt idx="3">
                  <c:v>71.66</c:v>
                </c:pt>
                <c:pt idx="4">
                  <c:v>73.06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393280"/>
        <c:axId val="71395200"/>
      </c:lineChart>
      <c:dateAx>
        <c:axId val="71393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1395200"/>
        <c:crosses val="autoZero"/>
        <c:auto val="1"/>
        <c:lblOffset val="100"/>
        <c:baseTimeUnit val="years"/>
      </c:dateAx>
      <c:valAx>
        <c:axId val="713952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1393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データ!$DG$6:$DK$6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413120"/>
        <c:axId val="71427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413120"/>
        <c:axId val="71427584"/>
      </c:lineChart>
      <c:dateAx>
        <c:axId val="714131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1427584"/>
        <c:crosses val="autoZero"/>
        <c:auto val="1"/>
        <c:lblOffset val="100"/>
        <c:baseTimeUnit val="years"/>
      </c:dateAx>
      <c:valAx>
        <c:axId val="71427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14131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データ!$DR$6:$DV$6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27424"/>
        <c:axId val="71529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27424"/>
        <c:axId val="71529600"/>
      </c:lineChart>
      <c:dateAx>
        <c:axId val="71527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1529600"/>
        <c:crosses val="autoZero"/>
        <c:auto val="1"/>
        <c:lblOffset val="100"/>
        <c:baseTimeUnit val="years"/>
      </c:dateAx>
      <c:valAx>
        <c:axId val="71529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15274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56096"/>
        <c:axId val="715623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556096"/>
        <c:axId val="71562368"/>
      </c:lineChart>
      <c:dateAx>
        <c:axId val="715560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1562368"/>
        <c:crosses val="autoZero"/>
        <c:auto val="1"/>
        <c:lblOffset val="100"/>
        <c:baseTimeUnit val="years"/>
      </c:dateAx>
      <c:valAx>
        <c:axId val="715623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1556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データ!$AS$6:$AW$6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888192"/>
        <c:axId val="84927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88192"/>
        <c:axId val="84927232"/>
      </c:lineChart>
      <c:dateAx>
        <c:axId val="84888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927232"/>
        <c:crosses val="autoZero"/>
        <c:auto val="1"/>
        <c:lblOffset val="100"/>
        <c:baseTimeUnit val="years"/>
      </c:dateAx>
      <c:valAx>
        <c:axId val="84927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888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228.6</c:v>
                </c:pt>
                <c:pt idx="1">
                  <c:v>163.02000000000001</c:v>
                </c:pt>
                <c:pt idx="2">
                  <c:v>142.15</c:v>
                </c:pt>
                <c:pt idx="3">
                  <c:v>129.22999999999999</c:v>
                </c:pt>
                <c:pt idx="4">
                  <c:v>120.13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953344"/>
        <c:axId val="84959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1450.45</c:v>
                </c:pt>
                <c:pt idx="1">
                  <c:v>1442.51</c:v>
                </c:pt>
                <c:pt idx="2">
                  <c:v>1496.15</c:v>
                </c:pt>
                <c:pt idx="3">
                  <c:v>1462.56</c:v>
                </c:pt>
                <c:pt idx="4">
                  <c:v>1486.62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53344"/>
        <c:axId val="84959616"/>
      </c:lineChart>
      <c:dateAx>
        <c:axId val="849533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959616"/>
        <c:crosses val="autoZero"/>
        <c:auto val="1"/>
        <c:lblOffset val="100"/>
        <c:baseTimeUnit val="years"/>
      </c:dateAx>
      <c:valAx>
        <c:axId val="84959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9533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41.1</c:v>
                </c:pt>
                <c:pt idx="1">
                  <c:v>43.88</c:v>
                </c:pt>
                <c:pt idx="2">
                  <c:v>48.64</c:v>
                </c:pt>
                <c:pt idx="3">
                  <c:v>50.62</c:v>
                </c:pt>
                <c:pt idx="4">
                  <c:v>29.08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998016"/>
        <c:axId val="85065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33.96</c:v>
                </c:pt>
                <c:pt idx="1">
                  <c:v>33.299999999999997</c:v>
                </c:pt>
                <c:pt idx="2">
                  <c:v>33.01</c:v>
                </c:pt>
                <c:pt idx="3">
                  <c:v>32.39</c:v>
                </c:pt>
                <c:pt idx="4">
                  <c:v>24.39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98016"/>
        <c:axId val="85065728"/>
      </c:lineChart>
      <c:dateAx>
        <c:axId val="84998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5065728"/>
        <c:crosses val="autoZero"/>
        <c:auto val="1"/>
        <c:lblOffset val="100"/>
        <c:baseTimeUnit val="years"/>
      </c:dateAx>
      <c:valAx>
        <c:axId val="85065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4998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748.23</c:v>
                </c:pt>
                <c:pt idx="1">
                  <c:v>716.7</c:v>
                </c:pt>
                <c:pt idx="2">
                  <c:v>640.4</c:v>
                </c:pt>
                <c:pt idx="3">
                  <c:v>596.09</c:v>
                </c:pt>
                <c:pt idx="4">
                  <c:v>1057.77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091456"/>
        <c:axId val="85093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512.74</c:v>
                </c:pt>
                <c:pt idx="1">
                  <c:v>526.57000000000005</c:v>
                </c:pt>
                <c:pt idx="2">
                  <c:v>523.08000000000004</c:v>
                </c:pt>
                <c:pt idx="3">
                  <c:v>530.83000000000004</c:v>
                </c:pt>
                <c:pt idx="4">
                  <c:v>734.18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091456"/>
        <c:axId val="85093376"/>
      </c:lineChart>
      <c:dateAx>
        <c:axId val="85091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5093376"/>
        <c:crosses val="autoZero"/>
        <c:auto val="1"/>
        <c:lblOffset val="100"/>
        <c:baseTimeUnit val="years"/>
      </c:dateAx>
      <c:valAx>
        <c:axId val="85093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5091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29.51</c:v>
                </c:pt>
                <c:pt idx="1">
                  <c:v>27.92</c:v>
                </c:pt>
                <c:pt idx="2">
                  <c:v>29.01</c:v>
                </c:pt>
                <c:pt idx="3">
                  <c:v>26.1</c:v>
                </c:pt>
                <c:pt idx="4">
                  <c:v>27.96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127936"/>
        <c:axId val="851298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51.56</c:v>
                </c:pt>
                <c:pt idx="1">
                  <c:v>50.66</c:v>
                </c:pt>
                <c:pt idx="2">
                  <c:v>51.11</c:v>
                </c:pt>
                <c:pt idx="3">
                  <c:v>50.49</c:v>
                </c:pt>
                <c:pt idx="4">
                  <c:v>48.36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127936"/>
        <c:axId val="85129856"/>
      </c:lineChart>
      <c:dateAx>
        <c:axId val="85127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5129856"/>
        <c:crosses val="autoZero"/>
        <c:auto val="1"/>
        <c:lblOffset val="100"/>
        <c:baseTimeUnit val="years"/>
      </c:dateAx>
      <c:valAx>
        <c:axId val="851298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5127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88.1</c:v>
                </c:pt>
                <c:pt idx="1">
                  <c:v>88.43</c:v>
                </c:pt>
                <c:pt idx="2">
                  <c:v>87.38</c:v>
                </c:pt>
                <c:pt idx="3">
                  <c:v>95.65</c:v>
                </c:pt>
                <c:pt idx="4">
                  <c:v>90.36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273856"/>
        <c:axId val="87275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75.58</c:v>
                </c:pt>
                <c:pt idx="1">
                  <c:v>74.13</c:v>
                </c:pt>
                <c:pt idx="2">
                  <c:v>74.16</c:v>
                </c:pt>
                <c:pt idx="3">
                  <c:v>74.209999999999994</c:v>
                </c:pt>
                <c:pt idx="4">
                  <c:v>75.239999999999995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273856"/>
        <c:axId val="87275776"/>
      </c:lineChart>
      <c:dateAx>
        <c:axId val="87273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275776"/>
        <c:crosses val="autoZero"/>
        <c:auto val="1"/>
        <c:lblOffset val="100"/>
        <c:baseTimeUnit val="years"/>
      </c:dateAx>
      <c:valAx>
        <c:axId val="87275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27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5C5551-6BC5-448F-A607-3D12B8B59C7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A7864B-ACF3-481F-B050-61B73191253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【1,239.32】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EA00AD4-712F-48B4-8AC6-D165EE501A5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36CBBAC-41F3-4693-A3B2-EDF36D7758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【58.19】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416C90C-C1F4-4DC9-ABA9-4A5B4038DE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【476.46】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73F2C93-BBF4-47A9-AB7E-81D1582D3ED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【36.33】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C584A1D-6D2A-4B72-85F2-F54367919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AR1" zoomScaleNormal="100" workbookViewId="0">
      <selection activeCell="CH48" sqref="CH48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山形県　大江町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3"/>
      <c r="D7" s="43"/>
      <c r="E7" s="43"/>
      <c r="F7" s="43"/>
      <c r="G7" s="43"/>
      <c r="H7" s="43"/>
      <c r="I7" s="44"/>
      <c r="J7" s="42" t="s">
        <v>2</v>
      </c>
      <c r="K7" s="43"/>
      <c r="L7" s="43"/>
      <c r="M7" s="43"/>
      <c r="N7" s="43"/>
      <c r="O7" s="43"/>
      <c r="P7" s="43"/>
      <c r="Q7" s="44"/>
      <c r="R7" s="42" t="s">
        <v>3</v>
      </c>
      <c r="S7" s="43"/>
      <c r="T7" s="43"/>
      <c r="U7" s="43"/>
      <c r="V7" s="43"/>
      <c r="W7" s="43"/>
      <c r="X7" s="43"/>
      <c r="Y7" s="44"/>
      <c r="Z7" s="42" t="s">
        <v>4</v>
      </c>
      <c r="AA7" s="43"/>
      <c r="AB7" s="43"/>
      <c r="AC7" s="43"/>
      <c r="AD7" s="43"/>
      <c r="AE7" s="43"/>
      <c r="AF7" s="43"/>
      <c r="AG7" s="44"/>
      <c r="AH7" s="3"/>
      <c r="AI7" s="42" t="s">
        <v>5</v>
      </c>
      <c r="AJ7" s="43"/>
      <c r="AK7" s="43"/>
      <c r="AL7" s="43"/>
      <c r="AM7" s="43"/>
      <c r="AN7" s="43"/>
      <c r="AO7" s="43"/>
      <c r="AP7" s="44"/>
      <c r="AQ7" s="45" t="s">
        <v>6</v>
      </c>
      <c r="AR7" s="45"/>
      <c r="AS7" s="45"/>
      <c r="AT7" s="45"/>
      <c r="AU7" s="45"/>
      <c r="AV7" s="45"/>
      <c r="AW7" s="45"/>
      <c r="AX7" s="45"/>
      <c r="AY7" s="45" t="s">
        <v>7</v>
      </c>
      <c r="AZ7" s="45"/>
      <c r="BA7" s="45"/>
      <c r="BB7" s="45"/>
      <c r="BC7" s="45"/>
      <c r="BD7" s="45"/>
      <c r="BE7" s="45"/>
      <c r="BF7" s="45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1" t="str">
        <f>データ!I6</f>
        <v>法非適用</v>
      </c>
      <c r="C8" s="52"/>
      <c r="D8" s="52"/>
      <c r="E8" s="52"/>
      <c r="F8" s="52"/>
      <c r="G8" s="52"/>
      <c r="H8" s="52"/>
      <c r="I8" s="53"/>
      <c r="J8" s="51" t="str">
        <f>データ!J6</f>
        <v>水道事業</v>
      </c>
      <c r="K8" s="52"/>
      <c r="L8" s="52"/>
      <c r="M8" s="52"/>
      <c r="N8" s="52"/>
      <c r="O8" s="52"/>
      <c r="P8" s="52"/>
      <c r="Q8" s="53"/>
      <c r="R8" s="51" t="str">
        <f>データ!K6</f>
        <v>簡易水道事業</v>
      </c>
      <c r="S8" s="52"/>
      <c r="T8" s="52"/>
      <c r="U8" s="52"/>
      <c r="V8" s="52"/>
      <c r="W8" s="52"/>
      <c r="X8" s="52"/>
      <c r="Y8" s="53"/>
      <c r="Z8" s="51" t="str">
        <f>データ!L6</f>
        <v>D4</v>
      </c>
      <c r="AA8" s="52"/>
      <c r="AB8" s="52"/>
      <c r="AC8" s="52"/>
      <c r="AD8" s="52"/>
      <c r="AE8" s="52"/>
      <c r="AF8" s="52"/>
      <c r="AG8" s="53"/>
      <c r="AH8" s="3"/>
      <c r="AI8" s="54">
        <f>データ!Q6</f>
        <v>8836</v>
      </c>
      <c r="AJ8" s="55"/>
      <c r="AK8" s="55"/>
      <c r="AL8" s="55"/>
      <c r="AM8" s="55"/>
      <c r="AN8" s="55"/>
      <c r="AO8" s="55"/>
      <c r="AP8" s="56"/>
      <c r="AQ8" s="46">
        <f>データ!R6</f>
        <v>154.08000000000001</v>
      </c>
      <c r="AR8" s="46"/>
      <c r="AS8" s="46"/>
      <c r="AT8" s="46"/>
      <c r="AU8" s="46"/>
      <c r="AV8" s="46"/>
      <c r="AW8" s="46"/>
      <c r="AX8" s="46"/>
      <c r="AY8" s="46">
        <f>データ!S6</f>
        <v>57.35</v>
      </c>
      <c r="AZ8" s="46"/>
      <c r="BA8" s="46"/>
      <c r="BB8" s="46"/>
      <c r="BC8" s="46"/>
      <c r="BD8" s="46"/>
      <c r="BE8" s="46"/>
      <c r="BF8" s="46"/>
      <c r="BG8" s="3"/>
      <c r="BH8" s="3"/>
      <c r="BI8" s="3"/>
      <c r="BJ8" s="3"/>
      <c r="BK8" s="3"/>
      <c r="BL8" s="47" t="s">
        <v>9</v>
      </c>
      <c r="BM8" s="4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5" t="s">
        <v>11</v>
      </c>
      <c r="C9" s="45"/>
      <c r="D9" s="45"/>
      <c r="E9" s="45"/>
      <c r="F9" s="45"/>
      <c r="G9" s="45"/>
      <c r="H9" s="45"/>
      <c r="I9" s="45"/>
      <c r="J9" s="45" t="s">
        <v>12</v>
      </c>
      <c r="K9" s="45"/>
      <c r="L9" s="45"/>
      <c r="M9" s="45"/>
      <c r="N9" s="45"/>
      <c r="O9" s="45"/>
      <c r="P9" s="45"/>
      <c r="Q9" s="45"/>
      <c r="R9" s="45" t="s">
        <v>13</v>
      </c>
      <c r="S9" s="45"/>
      <c r="T9" s="45"/>
      <c r="U9" s="45"/>
      <c r="V9" s="45"/>
      <c r="W9" s="45"/>
      <c r="X9" s="45"/>
      <c r="Y9" s="45"/>
      <c r="Z9" s="45" t="s">
        <v>14</v>
      </c>
      <c r="AA9" s="45"/>
      <c r="AB9" s="45"/>
      <c r="AC9" s="45"/>
      <c r="AD9" s="45"/>
      <c r="AE9" s="45"/>
      <c r="AF9" s="45"/>
      <c r="AG9" s="45"/>
      <c r="AH9" s="3"/>
      <c r="AI9" s="45" t="s">
        <v>15</v>
      </c>
      <c r="AJ9" s="45"/>
      <c r="AK9" s="45"/>
      <c r="AL9" s="45"/>
      <c r="AM9" s="45"/>
      <c r="AN9" s="45"/>
      <c r="AO9" s="45"/>
      <c r="AP9" s="45"/>
      <c r="AQ9" s="45" t="s">
        <v>16</v>
      </c>
      <c r="AR9" s="45"/>
      <c r="AS9" s="45"/>
      <c r="AT9" s="45"/>
      <c r="AU9" s="45"/>
      <c r="AV9" s="45"/>
      <c r="AW9" s="45"/>
      <c r="AX9" s="45"/>
      <c r="AY9" s="45" t="s">
        <v>17</v>
      </c>
      <c r="AZ9" s="45"/>
      <c r="BA9" s="45"/>
      <c r="BB9" s="45"/>
      <c r="BC9" s="45"/>
      <c r="BD9" s="45"/>
      <c r="BE9" s="45"/>
      <c r="BF9" s="45"/>
      <c r="BG9" s="3"/>
      <c r="BH9" s="3"/>
      <c r="BI9" s="3"/>
      <c r="BJ9" s="3"/>
      <c r="BK9" s="3"/>
      <c r="BL9" s="49" t="s">
        <v>18</v>
      </c>
      <c r="BM9" s="50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6" t="str">
        <f>データ!M6</f>
        <v>-</v>
      </c>
      <c r="C10" s="46"/>
      <c r="D10" s="46"/>
      <c r="E10" s="46"/>
      <c r="F10" s="46"/>
      <c r="G10" s="46"/>
      <c r="H10" s="46"/>
      <c r="I10" s="46"/>
      <c r="J10" s="46" t="str">
        <f>データ!N6</f>
        <v>該当数値なし</v>
      </c>
      <c r="K10" s="46"/>
      <c r="L10" s="46"/>
      <c r="M10" s="46"/>
      <c r="N10" s="46"/>
      <c r="O10" s="46"/>
      <c r="P10" s="46"/>
      <c r="Q10" s="46"/>
      <c r="R10" s="46">
        <f>データ!O6</f>
        <v>1.1200000000000001</v>
      </c>
      <c r="S10" s="46"/>
      <c r="T10" s="46"/>
      <c r="U10" s="46"/>
      <c r="V10" s="46"/>
      <c r="W10" s="46"/>
      <c r="X10" s="46"/>
      <c r="Y10" s="46"/>
      <c r="Z10" s="80">
        <f>データ!P6</f>
        <v>5076</v>
      </c>
      <c r="AA10" s="80"/>
      <c r="AB10" s="80"/>
      <c r="AC10" s="80"/>
      <c r="AD10" s="80"/>
      <c r="AE10" s="80"/>
      <c r="AF10" s="80"/>
      <c r="AG10" s="80"/>
      <c r="AH10" s="2"/>
      <c r="AI10" s="80">
        <f>データ!T6</f>
        <v>99</v>
      </c>
      <c r="AJ10" s="80"/>
      <c r="AK10" s="80"/>
      <c r="AL10" s="80"/>
      <c r="AM10" s="80"/>
      <c r="AN10" s="80"/>
      <c r="AO10" s="80"/>
      <c r="AP10" s="80"/>
      <c r="AQ10" s="46">
        <f>データ!U6</f>
        <v>1</v>
      </c>
      <c r="AR10" s="46"/>
      <c r="AS10" s="46"/>
      <c r="AT10" s="46"/>
      <c r="AU10" s="46"/>
      <c r="AV10" s="46"/>
      <c r="AW10" s="46"/>
      <c r="AX10" s="46"/>
      <c r="AY10" s="46">
        <f>データ!V6</f>
        <v>99</v>
      </c>
      <c r="AZ10" s="46"/>
      <c r="BA10" s="46"/>
      <c r="BB10" s="46"/>
      <c r="BC10" s="46"/>
      <c r="BD10" s="46"/>
      <c r="BE10" s="46"/>
      <c r="BF10" s="46"/>
      <c r="BG10" s="3"/>
      <c r="BH10" s="3"/>
      <c r="BI10" s="3"/>
      <c r="BJ10" s="2"/>
      <c r="BK10" s="2"/>
      <c r="BL10" s="64" t="s">
        <v>20</v>
      </c>
      <c r="BM10" s="65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22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>
      <c r="A14" s="2"/>
      <c r="B14" s="68" t="s">
        <v>23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24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7" t="s">
        <v>105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>
      <c r="A34" s="2"/>
      <c r="B34" s="16"/>
      <c r="C34" s="63" t="s">
        <v>25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19"/>
      <c r="R34" s="63" t="s">
        <v>26</v>
      </c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19"/>
      <c r="AG34" s="63" t="s">
        <v>27</v>
      </c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19"/>
      <c r="AV34" s="63" t="s">
        <v>28</v>
      </c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18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>
      <c r="A35" s="2"/>
      <c r="B35" s="1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19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19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19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18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0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2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4" t="s">
        <v>29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7" t="s">
        <v>107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>
      <c r="A56" s="2"/>
      <c r="B56" s="16"/>
      <c r="C56" s="63" t="s">
        <v>30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9"/>
      <c r="R56" s="63" t="s">
        <v>31</v>
      </c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19"/>
      <c r="AG56" s="63" t="s">
        <v>32</v>
      </c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19"/>
      <c r="AV56" s="63" t="s">
        <v>33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18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>
      <c r="A57" s="2"/>
      <c r="B57" s="16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9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19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19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18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>
      <c r="A60" s="2"/>
      <c r="B60" s="71" t="s">
        <v>34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0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2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4" t="s">
        <v>35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7" t="s">
        <v>106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>
      <c r="A79" s="2"/>
      <c r="B79" s="16"/>
      <c r="C79" s="63" t="s">
        <v>36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19"/>
      <c r="V79" s="19"/>
      <c r="W79" s="63" t="s">
        <v>37</v>
      </c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19"/>
      <c r="AP79" s="19"/>
      <c r="AQ79" s="63" t="s">
        <v>38</v>
      </c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17"/>
      <c r="BJ79" s="18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>
      <c r="A80" s="2"/>
      <c r="B80" s="16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19"/>
      <c r="V80" s="19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19"/>
      <c r="AP80" s="19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17"/>
      <c r="BJ80" s="18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>
      <c r="C83" s="2" t="s">
        <v>39</v>
      </c>
    </row>
  </sheetData>
  <sheetProtection password="B501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2" t="s">
        <v>49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8" t="s">
        <v>50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 t="s">
        <v>51</v>
      </c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</row>
    <row r="4" spans="1:143">
      <c r="A4" s="26" t="s">
        <v>52</v>
      </c>
      <c r="B4" s="28"/>
      <c r="C4" s="28"/>
      <c r="D4" s="28"/>
      <c r="E4" s="28"/>
      <c r="F4" s="28"/>
      <c r="G4" s="28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 t="s">
        <v>53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 t="s">
        <v>54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 t="s">
        <v>55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 t="s">
        <v>56</v>
      </c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 t="s">
        <v>57</v>
      </c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 t="s">
        <v>58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 t="s">
        <v>59</v>
      </c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 t="s">
        <v>60</v>
      </c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 t="s">
        <v>62</v>
      </c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 t="s">
        <v>63</v>
      </c>
      <c r="ED4" s="81"/>
      <c r="EE4" s="81"/>
      <c r="EF4" s="81"/>
      <c r="EG4" s="81"/>
      <c r="EH4" s="81"/>
      <c r="EI4" s="81"/>
      <c r="EJ4" s="81"/>
      <c r="EK4" s="81"/>
      <c r="EL4" s="81"/>
      <c r="EM4" s="81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2014</v>
      </c>
      <c r="C6" s="31">
        <f t="shared" ref="C6:V6" si="3">C7</f>
        <v>63240</v>
      </c>
      <c r="D6" s="31">
        <f t="shared" si="3"/>
        <v>47</v>
      </c>
      <c r="E6" s="31">
        <f t="shared" si="3"/>
        <v>1</v>
      </c>
      <c r="F6" s="31">
        <f t="shared" si="3"/>
        <v>0</v>
      </c>
      <c r="G6" s="31">
        <f t="shared" si="3"/>
        <v>0</v>
      </c>
      <c r="H6" s="31" t="str">
        <f t="shared" si="3"/>
        <v>山形県　大江町</v>
      </c>
      <c r="I6" s="31" t="str">
        <f t="shared" si="3"/>
        <v>法非適用</v>
      </c>
      <c r="J6" s="31" t="str">
        <f t="shared" si="3"/>
        <v>水道事業</v>
      </c>
      <c r="K6" s="31" t="str">
        <f t="shared" si="3"/>
        <v>簡易水道事業</v>
      </c>
      <c r="L6" s="31" t="str">
        <f t="shared" si="3"/>
        <v>D4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1.1200000000000001</v>
      </c>
      <c r="P6" s="32">
        <f t="shared" si="3"/>
        <v>5076</v>
      </c>
      <c r="Q6" s="32">
        <f t="shared" si="3"/>
        <v>8836</v>
      </c>
      <c r="R6" s="32">
        <f t="shared" si="3"/>
        <v>154.08000000000001</v>
      </c>
      <c r="S6" s="32">
        <f t="shared" si="3"/>
        <v>57.35</v>
      </c>
      <c r="T6" s="32">
        <f t="shared" si="3"/>
        <v>99</v>
      </c>
      <c r="U6" s="32">
        <f t="shared" si="3"/>
        <v>1</v>
      </c>
      <c r="V6" s="32">
        <f t="shared" si="3"/>
        <v>99</v>
      </c>
      <c r="W6" s="33">
        <f>IF(W7="",NA(),W7)</f>
        <v>129.35</v>
      </c>
      <c r="X6" s="33">
        <f t="shared" ref="X6:AF6" si="4">IF(X7="",NA(),X7)</f>
        <v>130.24</v>
      </c>
      <c r="Y6" s="33">
        <f t="shared" si="4"/>
        <v>176.77</v>
      </c>
      <c r="Z6" s="33">
        <f t="shared" si="4"/>
        <v>310.14</v>
      </c>
      <c r="AA6" s="33">
        <f t="shared" si="4"/>
        <v>149.1</v>
      </c>
      <c r="AB6" s="33">
        <f t="shared" si="4"/>
        <v>71.510000000000005</v>
      </c>
      <c r="AC6" s="33">
        <f t="shared" si="4"/>
        <v>68.61</v>
      </c>
      <c r="AD6" s="33">
        <f t="shared" si="4"/>
        <v>70.760000000000005</v>
      </c>
      <c r="AE6" s="33">
        <f t="shared" si="4"/>
        <v>71.66</v>
      </c>
      <c r="AF6" s="33">
        <f t="shared" si="4"/>
        <v>73.06</v>
      </c>
      <c r="AG6" s="32" t="str">
        <f>IF(AG7="","",IF(AG7="-","【-】","【"&amp;SUBSTITUTE(TEXT(AG7,"#,##0.00"),"-","△")&amp;"】"))</f>
        <v>【76.03】</v>
      </c>
      <c r="AH6" s="32" t="e">
        <f>IF(AH7="",NA(),AH7)</f>
        <v>#N/A</v>
      </c>
      <c r="AI6" s="32" t="e">
        <f t="shared" ref="AI6:AQ6" si="5">IF(AI7="",NA(),AI7)</f>
        <v>#N/A</v>
      </c>
      <c r="AJ6" s="32" t="e">
        <f t="shared" si="5"/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str">
        <f>IF(AR7="","",IF(AR7="-","【-】","【"&amp;SUBSTITUTE(TEXT(AR7,"#,##0.00"),"-","△")&amp;"】"))</f>
        <v/>
      </c>
      <c r="AS6" s="32" t="e">
        <f>IF(AS7="",NA(),AS7)</f>
        <v>#N/A</v>
      </c>
      <c r="AT6" s="32" t="e">
        <f t="shared" ref="AT6:BB6" si="6">IF(AT7="",NA(),AT7)</f>
        <v>#N/A</v>
      </c>
      <c r="AU6" s="32" t="e">
        <f t="shared" si="6"/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str">
        <f>IF(BC7="","",IF(BC7="-","【-】","【"&amp;SUBSTITUTE(TEXT(BC7,"#,##0.00"),"-","△")&amp;"】"))</f>
        <v/>
      </c>
      <c r="BD6" s="33">
        <f>IF(BD7="",NA(),BD7)</f>
        <v>228.6</v>
      </c>
      <c r="BE6" s="33">
        <f t="shared" ref="BE6:BM6" si="7">IF(BE7="",NA(),BE7)</f>
        <v>163.02000000000001</v>
      </c>
      <c r="BF6" s="33">
        <f t="shared" si="7"/>
        <v>142.15</v>
      </c>
      <c r="BG6" s="33">
        <f t="shared" si="7"/>
        <v>129.22999999999999</v>
      </c>
      <c r="BH6" s="33">
        <f t="shared" si="7"/>
        <v>120.13</v>
      </c>
      <c r="BI6" s="33">
        <f t="shared" si="7"/>
        <v>1450.45</v>
      </c>
      <c r="BJ6" s="33">
        <f t="shared" si="7"/>
        <v>1442.51</v>
      </c>
      <c r="BK6" s="33">
        <f t="shared" si="7"/>
        <v>1496.15</v>
      </c>
      <c r="BL6" s="33">
        <f t="shared" si="7"/>
        <v>1462.56</v>
      </c>
      <c r="BM6" s="33">
        <f t="shared" si="7"/>
        <v>1486.62</v>
      </c>
      <c r="BN6" s="32" t="str">
        <f>IF(BN7="","",IF(BN7="-","【-】","【"&amp;SUBSTITUTE(TEXT(BN7,"#,##0.00"),"-","△")&amp;"】"))</f>
        <v>【1,239.32】</v>
      </c>
      <c r="BO6" s="33">
        <f>IF(BO7="",NA(),BO7)</f>
        <v>41.1</v>
      </c>
      <c r="BP6" s="33">
        <f t="shared" ref="BP6:BX6" si="8">IF(BP7="",NA(),BP7)</f>
        <v>43.88</v>
      </c>
      <c r="BQ6" s="33">
        <f t="shared" si="8"/>
        <v>48.64</v>
      </c>
      <c r="BR6" s="33">
        <f t="shared" si="8"/>
        <v>50.62</v>
      </c>
      <c r="BS6" s="33">
        <f t="shared" si="8"/>
        <v>29.08</v>
      </c>
      <c r="BT6" s="33">
        <f t="shared" si="8"/>
        <v>33.96</v>
      </c>
      <c r="BU6" s="33">
        <f t="shared" si="8"/>
        <v>33.299999999999997</v>
      </c>
      <c r="BV6" s="33">
        <f t="shared" si="8"/>
        <v>33.01</v>
      </c>
      <c r="BW6" s="33">
        <f t="shared" si="8"/>
        <v>32.39</v>
      </c>
      <c r="BX6" s="33">
        <f t="shared" si="8"/>
        <v>24.39</v>
      </c>
      <c r="BY6" s="32" t="str">
        <f>IF(BY7="","",IF(BY7="-","【-】","【"&amp;SUBSTITUTE(TEXT(BY7,"#,##0.00"),"-","△")&amp;"】"))</f>
        <v>【36.33】</v>
      </c>
      <c r="BZ6" s="33">
        <f>IF(BZ7="",NA(),BZ7)</f>
        <v>748.23</v>
      </c>
      <c r="CA6" s="33">
        <f t="shared" ref="CA6:CI6" si="9">IF(CA7="",NA(),CA7)</f>
        <v>716.7</v>
      </c>
      <c r="CB6" s="33">
        <f t="shared" si="9"/>
        <v>640.4</v>
      </c>
      <c r="CC6" s="33">
        <f t="shared" si="9"/>
        <v>596.09</v>
      </c>
      <c r="CD6" s="33">
        <f t="shared" si="9"/>
        <v>1057.77</v>
      </c>
      <c r="CE6" s="33">
        <f t="shared" si="9"/>
        <v>512.74</v>
      </c>
      <c r="CF6" s="33">
        <f t="shared" si="9"/>
        <v>526.57000000000005</v>
      </c>
      <c r="CG6" s="33">
        <f t="shared" si="9"/>
        <v>523.08000000000004</v>
      </c>
      <c r="CH6" s="33">
        <f t="shared" si="9"/>
        <v>530.83000000000004</v>
      </c>
      <c r="CI6" s="33">
        <f t="shared" si="9"/>
        <v>734.18</v>
      </c>
      <c r="CJ6" s="32" t="str">
        <f>IF(CJ7="","",IF(CJ7="-","【-】","【"&amp;SUBSTITUTE(TEXT(CJ7,"#,##0.00"),"-","△")&amp;"】"))</f>
        <v>【476.46】</v>
      </c>
      <c r="CK6" s="33">
        <f>IF(CK7="",NA(),CK7)</f>
        <v>29.51</v>
      </c>
      <c r="CL6" s="33">
        <f t="shared" ref="CL6:CT6" si="10">IF(CL7="",NA(),CL7)</f>
        <v>27.92</v>
      </c>
      <c r="CM6" s="33">
        <f t="shared" si="10"/>
        <v>29.01</v>
      </c>
      <c r="CN6" s="33">
        <f t="shared" si="10"/>
        <v>26.1</v>
      </c>
      <c r="CO6" s="33">
        <f t="shared" si="10"/>
        <v>27.96</v>
      </c>
      <c r="CP6" s="33">
        <f t="shared" si="10"/>
        <v>51.56</v>
      </c>
      <c r="CQ6" s="33">
        <f t="shared" si="10"/>
        <v>50.66</v>
      </c>
      <c r="CR6" s="33">
        <f t="shared" si="10"/>
        <v>51.11</v>
      </c>
      <c r="CS6" s="33">
        <f t="shared" si="10"/>
        <v>50.49</v>
      </c>
      <c r="CT6" s="33">
        <f t="shared" si="10"/>
        <v>48.36</v>
      </c>
      <c r="CU6" s="32" t="str">
        <f>IF(CU7="","",IF(CU7="-","【-】","【"&amp;SUBSTITUTE(TEXT(CU7,"#,##0.00"),"-","△")&amp;"】"))</f>
        <v>【58.19】</v>
      </c>
      <c r="CV6" s="33">
        <f>IF(CV7="",NA(),CV7)</f>
        <v>88.1</v>
      </c>
      <c r="CW6" s="33">
        <f t="shared" ref="CW6:DE6" si="11">IF(CW7="",NA(),CW7)</f>
        <v>88.43</v>
      </c>
      <c r="CX6" s="33">
        <f t="shared" si="11"/>
        <v>87.38</v>
      </c>
      <c r="CY6" s="33">
        <f t="shared" si="11"/>
        <v>95.65</v>
      </c>
      <c r="CZ6" s="33">
        <f t="shared" si="11"/>
        <v>90.36</v>
      </c>
      <c r="DA6" s="33">
        <f t="shared" si="11"/>
        <v>75.58</v>
      </c>
      <c r="DB6" s="33">
        <f t="shared" si="11"/>
        <v>74.13</v>
      </c>
      <c r="DC6" s="33">
        <f t="shared" si="11"/>
        <v>74.16</v>
      </c>
      <c r="DD6" s="33">
        <f t="shared" si="11"/>
        <v>74.209999999999994</v>
      </c>
      <c r="DE6" s="33">
        <f t="shared" si="11"/>
        <v>75.239999999999995</v>
      </c>
      <c r="DF6" s="32" t="str">
        <f>IF(DF7="","",IF(DF7="-","【-】","【"&amp;SUBSTITUTE(TEXT(DF7,"#,##0.00"),"-","△")&amp;"】"))</f>
        <v>【75.39】</v>
      </c>
      <c r="DG6" s="32" t="e">
        <f>IF(DG7="",NA(),DG7)</f>
        <v>#N/A</v>
      </c>
      <c r="DH6" s="32" t="e">
        <f t="shared" ref="DH6:DP6" si="12">IF(DH7="",NA(),DH7)</f>
        <v>#N/A</v>
      </c>
      <c r="DI6" s="32" t="e">
        <f t="shared" si="12"/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str">
        <f>IF(DQ7="","",IF(DQ7="-","【-】","【"&amp;SUBSTITUTE(TEXT(DQ7,"#,##0.00"),"-","△")&amp;"】"))</f>
        <v/>
      </c>
      <c r="DR6" s="32" t="e">
        <f>IF(DR7="",NA(),DR7)</f>
        <v>#N/A</v>
      </c>
      <c r="DS6" s="32" t="e">
        <f t="shared" ref="DS6:EA6" si="13">IF(DS7="",NA(),DS7)</f>
        <v>#N/A</v>
      </c>
      <c r="DT6" s="32" t="e">
        <f t="shared" si="13"/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str">
        <f>IF(EB7="","",IF(EB7="-","【-】","【"&amp;SUBSTITUTE(TEXT(EB7,"#,##0.00"),"-","△")&amp;"】"))</f>
        <v/>
      </c>
      <c r="EC6" s="32">
        <f>IF(EC7="",NA(),EC7)</f>
        <v>0</v>
      </c>
      <c r="ED6" s="32">
        <f t="shared" ref="ED6:EL6" si="14">IF(ED7="",NA(),ED7)</f>
        <v>0</v>
      </c>
      <c r="EE6" s="32">
        <f t="shared" si="14"/>
        <v>0</v>
      </c>
      <c r="EF6" s="32">
        <f t="shared" si="14"/>
        <v>0</v>
      </c>
      <c r="EG6" s="32">
        <f t="shared" si="14"/>
        <v>0</v>
      </c>
      <c r="EH6" s="33">
        <f t="shared" si="14"/>
        <v>0.5</v>
      </c>
      <c r="EI6" s="33">
        <f t="shared" si="14"/>
        <v>0.61</v>
      </c>
      <c r="EJ6" s="33">
        <f t="shared" si="14"/>
        <v>0.37</v>
      </c>
      <c r="EK6" s="33">
        <f t="shared" si="14"/>
        <v>0.7</v>
      </c>
      <c r="EL6" s="33">
        <f t="shared" si="14"/>
        <v>0.91</v>
      </c>
      <c r="EM6" s="32" t="str">
        <f>IF(EM7="","",IF(EM7="-","【-】","【"&amp;SUBSTITUTE(TEXT(EM7,"#,##0.00"),"-","△")&amp;"】"))</f>
        <v>【0.74】</v>
      </c>
    </row>
    <row r="7" spans="1:143" s="34" customFormat="1">
      <c r="A7" s="26"/>
      <c r="B7" s="35">
        <v>2014</v>
      </c>
      <c r="C7" s="35">
        <v>63240</v>
      </c>
      <c r="D7" s="35">
        <v>47</v>
      </c>
      <c r="E7" s="35">
        <v>1</v>
      </c>
      <c r="F7" s="35">
        <v>0</v>
      </c>
      <c r="G7" s="35">
        <v>0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 t="s">
        <v>99</v>
      </c>
      <c r="O7" s="36">
        <v>1.1200000000000001</v>
      </c>
      <c r="P7" s="36">
        <v>5076</v>
      </c>
      <c r="Q7" s="36">
        <v>8836</v>
      </c>
      <c r="R7" s="36">
        <v>154.08000000000001</v>
      </c>
      <c r="S7" s="36">
        <v>57.35</v>
      </c>
      <c r="T7" s="36">
        <v>99</v>
      </c>
      <c r="U7" s="36">
        <v>1</v>
      </c>
      <c r="V7" s="36">
        <v>99</v>
      </c>
      <c r="W7" s="36">
        <v>129.35</v>
      </c>
      <c r="X7" s="36">
        <v>130.24</v>
      </c>
      <c r="Y7" s="36">
        <v>176.77</v>
      </c>
      <c r="Z7" s="36">
        <v>310.14</v>
      </c>
      <c r="AA7" s="36">
        <v>149.1</v>
      </c>
      <c r="AB7" s="36">
        <v>71.510000000000005</v>
      </c>
      <c r="AC7" s="36">
        <v>68.61</v>
      </c>
      <c r="AD7" s="36">
        <v>70.760000000000005</v>
      </c>
      <c r="AE7" s="36">
        <v>71.66</v>
      </c>
      <c r="AF7" s="36">
        <v>73.06</v>
      </c>
      <c r="AG7" s="36">
        <v>76.03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>
        <v>228.6</v>
      </c>
      <c r="BE7" s="36">
        <v>163.02000000000001</v>
      </c>
      <c r="BF7" s="36">
        <v>142.15</v>
      </c>
      <c r="BG7" s="36">
        <v>129.22999999999999</v>
      </c>
      <c r="BH7" s="36">
        <v>120.13</v>
      </c>
      <c r="BI7" s="36">
        <v>1450.45</v>
      </c>
      <c r="BJ7" s="36">
        <v>1442.51</v>
      </c>
      <c r="BK7" s="36">
        <v>1496.15</v>
      </c>
      <c r="BL7" s="36">
        <v>1462.56</v>
      </c>
      <c r="BM7" s="36">
        <v>1486.62</v>
      </c>
      <c r="BN7" s="36">
        <v>1239.32</v>
      </c>
      <c r="BO7" s="36">
        <v>41.1</v>
      </c>
      <c r="BP7" s="36">
        <v>43.88</v>
      </c>
      <c r="BQ7" s="36">
        <v>48.64</v>
      </c>
      <c r="BR7" s="36">
        <v>50.62</v>
      </c>
      <c r="BS7" s="36">
        <v>29.08</v>
      </c>
      <c r="BT7" s="36">
        <v>33.96</v>
      </c>
      <c r="BU7" s="36">
        <v>33.299999999999997</v>
      </c>
      <c r="BV7" s="36">
        <v>33.01</v>
      </c>
      <c r="BW7" s="36">
        <v>32.39</v>
      </c>
      <c r="BX7" s="36">
        <v>24.39</v>
      </c>
      <c r="BY7" s="36">
        <v>36.33</v>
      </c>
      <c r="BZ7" s="36">
        <v>748.23</v>
      </c>
      <c r="CA7" s="36">
        <v>716.7</v>
      </c>
      <c r="CB7" s="36">
        <v>640.4</v>
      </c>
      <c r="CC7" s="36">
        <v>596.09</v>
      </c>
      <c r="CD7" s="36">
        <v>1057.77</v>
      </c>
      <c r="CE7" s="36">
        <v>512.74</v>
      </c>
      <c r="CF7" s="36">
        <v>526.57000000000005</v>
      </c>
      <c r="CG7" s="36">
        <v>523.08000000000004</v>
      </c>
      <c r="CH7" s="36">
        <v>530.83000000000004</v>
      </c>
      <c r="CI7" s="36">
        <v>734.18</v>
      </c>
      <c r="CJ7" s="36">
        <v>476.46</v>
      </c>
      <c r="CK7" s="36">
        <v>29.51</v>
      </c>
      <c r="CL7" s="36">
        <v>27.92</v>
      </c>
      <c r="CM7" s="36">
        <v>29.01</v>
      </c>
      <c r="CN7" s="36">
        <v>26.1</v>
      </c>
      <c r="CO7" s="36">
        <v>27.96</v>
      </c>
      <c r="CP7" s="36">
        <v>51.56</v>
      </c>
      <c r="CQ7" s="36">
        <v>50.66</v>
      </c>
      <c r="CR7" s="36">
        <v>51.11</v>
      </c>
      <c r="CS7" s="36">
        <v>50.49</v>
      </c>
      <c r="CT7" s="36">
        <v>48.36</v>
      </c>
      <c r="CU7" s="36">
        <v>58.19</v>
      </c>
      <c r="CV7" s="36">
        <v>88.1</v>
      </c>
      <c r="CW7" s="36">
        <v>88.43</v>
      </c>
      <c r="CX7" s="36">
        <v>87.38</v>
      </c>
      <c r="CY7" s="36">
        <v>95.65</v>
      </c>
      <c r="CZ7" s="36">
        <v>90.36</v>
      </c>
      <c r="DA7" s="36">
        <v>75.58</v>
      </c>
      <c r="DB7" s="36">
        <v>74.13</v>
      </c>
      <c r="DC7" s="36">
        <v>74.16</v>
      </c>
      <c r="DD7" s="36">
        <v>74.209999999999994</v>
      </c>
      <c r="DE7" s="36">
        <v>75.239999999999995</v>
      </c>
      <c r="DF7" s="36">
        <v>75.39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>
        <v>0</v>
      </c>
      <c r="ED7" s="36">
        <v>0</v>
      </c>
      <c r="EE7" s="36">
        <v>0</v>
      </c>
      <c r="EF7" s="36">
        <v>0</v>
      </c>
      <c r="EG7" s="36">
        <v>0</v>
      </c>
      <c r="EH7" s="36">
        <v>0.5</v>
      </c>
      <c r="EI7" s="36">
        <v>0.61</v>
      </c>
      <c r="EJ7" s="36">
        <v>0.37</v>
      </c>
      <c r="EK7" s="36">
        <v>0.7</v>
      </c>
      <c r="EL7" s="36">
        <v>0.91</v>
      </c>
      <c r="EM7" s="36">
        <v>0.74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</row>
    <row r="9" spans="1:143">
      <c r="A9" s="38"/>
      <c r="B9" s="38" t="s">
        <v>100</v>
      </c>
      <c r="C9" s="38" t="s">
        <v>101</v>
      </c>
      <c r="D9" s="38" t="s">
        <v>102</v>
      </c>
      <c r="E9" s="38" t="s">
        <v>103</v>
      </c>
      <c r="F9" s="38" t="s">
        <v>104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8" t="s">
        <v>43</v>
      </c>
      <c r="B10" s="39">
        <f>DATEVALUE($B$6-4&amp;"年1月1日")</f>
        <v>40179</v>
      </c>
      <c r="C10" s="39">
        <f>DATEVALUE($B$6-3&amp;"年1月1日")</f>
        <v>40544</v>
      </c>
      <c r="D10" s="39">
        <f>DATEVALUE($B$6-2&amp;"年1月1日")</f>
        <v>40909</v>
      </c>
      <c r="E10" s="39">
        <f>DATEVALUE($B$6-1&amp;"年1月1日")</f>
        <v>41275</v>
      </c>
      <c r="F10" s="39">
        <f>DATEVALUE($B$6&amp;"年1月1日")</f>
        <v>41640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U1228</cp:lastModifiedBy>
  <cp:lastPrinted>2016-02-03T02:17:27Z</cp:lastPrinted>
  <dcterms:created xsi:type="dcterms:W3CDTF">2016-01-18T05:00:14Z</dcterms:created>
  <dcterms:modified xsi:type="dcterms:W3CDTF">2016-02-03T02:19:19Z</dcterms:modified>
</cp:coreProperties>
</file>