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\\yonezawa-file\米沢市ファイルサーバ\08水道部\081業務課\経営企画係\01 庶務\12 調査物\04 山形県\01 山形県市町村課\経営比較分析表（こっちに移動しました）\R4\R050119〆公営企業に係る「経営比較分析表」（令和3年度決算）\【水道事業経営比較分析表】2021_062022_46_010\"/>
    </mc:Choice>
  </mc:AlternateContent>
  <workbookProtection workbookAlgorithmName="SHA-512" workbookHashValue="yqYMiUcIORh2r0YVl2ZEX1OF0F7xfVqkRYdMXjf4csPZ4NrjecY1pSdLZ2sSpF6p7w4F64550Nj8X/BwoV4uvw==" workbookSaltValue="qe3GIPnRhD0tOYIrdtyOeA==" workbookSpinCount="100000" lockStructure="1"/>
  <bookViews>
    <workbookView xWindow="0" yWindow="0" windowWidth="20490" windowHeight="7440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W10" i="4"/>
  <c r="P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<sst xmlns="http://schemas.openxmlformats.org/spreadsheetml/2006/main" count="228" uniqueCount="114">
  <si>
    <t>経営比較分析表（令和3年度決算）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</si>
  <si>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</si>
  <si>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</si>
  <si>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</si>
  <si>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</si>
  <si>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</si>
  <si>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</si>
  <si>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</si>
  <si>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</si>
  <si>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</si>
  <si>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</si>
  <si>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</si>
  <si>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</si>
  <si>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</si>
  <si>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</si>
  <si>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</si>
  <si>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</si>
  <si>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</si>
  <si>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</si>
  <si>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</si>
  <si>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</si>
  <si>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</si>
  <si>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令和3年度全国平均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</si>
  <si>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</si>
  <si>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</si>
  <si>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</si>
  <si>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</si>
  <si>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</si>
  <si>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</si>
  <si>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</si>
  <si>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</si>
  <si>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</si>
  <si>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</si>
  <si>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</si>
  <si>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</si>
  <si>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</si>
  <si>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</si>
  <si>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</si>
  <si>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</si>
  <si>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</si>
  <si>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</si>
  <si>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</si>
  <si>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</si>
  <si>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</si>
  <si>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</si>
  <si>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</si>
  <si>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</si>
  <si>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</si>
  <si>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</si>
  <si>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</si>
  <si>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</si>
  <si>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</si>
  <si>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</si>
  <si>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</si>
  <si>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</si>
  <si>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</si>
  <si>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</si>
  <si>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</si>
  <si>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</si>
  <si>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</si>
  <si>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</si>
  <si>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</si>
  <si>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</si>
  <si>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</si>
  <si>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</si>
  <si>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</si>
  <si>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</si>
  <si>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</si>
  <si>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</si>
  <si>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</si>
  <si>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</si>
  <si>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</si>
  <si>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</si>
  <si>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</si>
  <si>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</si>
  <si>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</si>
  <si>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</si>
  <si>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</si>
  <si>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</si>
  <si>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</si>
  <si>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</si>
  <si>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</si>
  <si>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</si>
  <si>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</si>
  <si>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</si>
  <si>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</si>
  <si>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</si>
  <si>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</si>
  <si>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</si>
  <si>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</si>
  <si>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</si>
  <si>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</si>
  <si>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</si>
  <si>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米沢市</t>
  </si>
  <si>
    <t>法適用</t>
  </si>
  <si>
    <t>水道事業</t>
  </si>
  <si>
    <t>末端給水事業</t>
  </si>
  <si>
    <t>A4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</si>
  <si>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</si>
  <si>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</si>
  <si>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</si>
  <si>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</si>
  <si>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</si>
  <si>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</si>
  <si>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</si>
  <si>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</si>
  <si>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</si>
  <si>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</si>
  <si>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</si>
  <si>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</si>
  <si>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</si>
  <si>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①経常収支比率、⑤料金回収率は100％を超えてお
り、かつ類似団体と比較しても高い水準にあること
から、費用が収益によって賄われている。また、③流動比率においても、100％を超えていることから、短期的な債務に対して、現金等の資産で賄われている。このことから、経営の健全性が確保できているといえる。
⑥給水原価は、有収水量密度が全国平均以下となっているため、全国平均と比較して高い。また、配水管100m当たりの給水人口が少なく、配水に係るコストが高いため、類似団体平均と比較しても、高くなっている。
⑦施設利用率は、類似団体平均値を上回っている
が、⑧有収率が低く、施設の稼働状況が収益に有効
に反映されていないといえる。早期に原因を特定す
るとともに、引き続き計画的な管路更新と定期的な
漏水調査を行い、有収率の向上に努める。</t>
    <rPh sb="52" eb="54">
      <t>ヒヨウ</t>
    </rPh>
    <rPh sb="55" eb="57">
      <t>シュウエキ</t>
    </rPh>
    <rPh sb="61" eb="62">
      <t>マカナ</t>
    </rPh>
    <phoneticPr fontId="4"/>
  </si>
  <si>
    <t>①有形固定資産減価償却率は、類似団体平均値と比較して高い水準にあり、毎年上昇していることから、老朽化した施設・設備を計画的に更新していく
必要がある。
③管路更新率は類似団体平均値を上回り、前年度よりも上昇したが、②管路経年化率は低い水準であるため、近い将来、第7次拡張事業期（S56～S60）に急速に整備された管路が一斉に老朽化し、管路経年化率が大幅に上昇することが予想されるため、アセットマネジメントの活用等により、計画的かつ効率的な施設・設備の更新を行っていく必要がある。</t>
    <rPh sb="83" eb="90">
      <t>ルイジダンタイヘイキンチ</t>
    </rPh>
    <rPh sb="91" eb="93">
      <t>ウワマワ</t>
    </rPh>
    <rPh sb="95" eb="98">
      <t>ゼンネンド</t>
    </rPh>
    <rPh sb="101" eb="103">
      <t>ジョウショウ</t>
    </rPh>
    <phoneticPr fontId="4"/>
  </si>
  <si>
    <t>経常収支比率、流動比率、料金回収率等が、類似団体と比較して高いことから、現状では経営の健全性は保たれているといえる。
しかし今後は、人口減少等による給水収益の減少が見込まれるため、資産の適切な維持管理を行うとともに、施設の統廃合や、適正規模での更新、更に、周辺団体との広域連携等、経費削減に努める必要がある。また、有収率向上のため、管路の更新及び耐震化や漏水調査を計画的・積極的に行っていく。</t>
    <rPh sb="166" eb="168">
      <t>カンロ</t>
    </rPh>
    <rPh sb="169" eb="171">
      <t>コウシン</t>
    </rPh>
    <rPh sb="171" eb="172">
      <t>オヨ</t>
    </rPh>
    <rPh sb="173" eb="176">
      <t>タイシンカ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</si>
</sst>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0.59</c:v>
                </c:pt>
                <c:pt idx="1">
                  <c:v>0.43</c:v>
                </c:pt>
                <c:pt idx="2">
                  <c:v>0.53</c:v>
                </c:pt>
                <c:pt idx="3">
                  <c:v>0.4</c:v>
                </c:pt>
                <c:pt idx="4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B7-4D2B-9169-D4897DCF5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0.75</c:v>
                </c:pt>
                <c:pt idx="1">
                  <c:v>0.63</c:v>
                </c:pt>
                <c:pt idx="2">
                  <c:v>0.63</c:v>
                </c:pt>
                <c:pt idx="3">
                  <c:v>0.6</c:v>
                </c:pt>
                <c:pt idx="4">
                  <c:v>0.56000000000000005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B7-4D2B-9169-D4897DCF5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123.86</c:v>
                </c:pt>
                <c:pt idx="1">
                  <c:v>125.25</c:v>
                </c:pt>
                <c:pt idx="2">
                  <c:v>122.47</c:v>
                </c:pt>
                <c:pt idx="3">
                  <c:v>106.11</c:v>
                </c:pt>
                <c:pt idx="4">
                  <c:v>118.43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5F-486C-9D44-3449B5A0D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112.15</c:v>
                </c:pt>
                <c:pt idx="1">
                  <c:v>111.44</c:v>
                </c:pt>
                <c:pt idx="2">
                  <c:v>111.17</c:v>
                </c:pt>
                <c:pt idx="3">
                  <c:v>110.91</c:v>
                </c:pt>
                <c:pt idx="4">
                  <c:v>111.49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5F-486C-9D44-3449B5A0D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51.54</c:v>
                </c:pt>
                <c:pt idx="1">
                  <c:v>52.66</c:v>
                </c:pt>
                <c:pt idx="2">
                  <c:v>53.75</c:v>
                </c:pt>
                <c:pt idx="3">
                  <c:v>54.87</c:v>
                </c:pt>
                <c:pt idx="4">
                  <c:v>55.56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48-44ED-9AAA-69867C8BE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46.94</c:v>
                </c:pt>
                <c:pt idx="1">
                  <c:v>47.62</c:v>
                </c:pt>
                <c:pt idx="2">
                  <c:v>48.55</c:v>
                </c:pt>
                <c:pt idx="3">
                  <c:v>49.2</c:v>
                </c:pt>
                <c:pt idx="4">
                  <c:v>50.01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48-44ED-9AAA-69867C8BE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4.24</c:v>
                </c:pt>
                <c:pt idx="1">
                  <c:v>7.16</c:v>
                </c:pt>
                <c:pt idx="2">
                  <c:v>8.08</c:v>
                </c:pt>
                <c:pt idx="3">
                  <c:v>9.1999999999999993</c:v>
                </c:pt>
                <c:pt idx="4">
                  <c:v>11.56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57-4606-BF88-55D3249DD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14.48</c:v>
                </c:pt>
                <c:pt idx="1">
                  <c:v>16.27</c:v>
                </c:pt>
                <c:pt idx="2">
                  <c:v>17.11</c:v>
                </c:pt>
                <c:pt idx="3">
                  <c:v>18.329999999999998</c:v>
                </c:pt>
                <c:pt idx="4">
                  <c:v>20.27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57-4606-BF88-55D3249DD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A-496F-A051-133DC6351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1</c:v>
                </c:pt>
                <c:pt idx="1">
                  <c:v>1.03</c:v>
                </c:pt>
                <c:pt idx="2">
                  <c:v>0.78</c:v>
                </c:pt>
                <c:pt idx="3">
                  <c:v>0.92</c:v>
                </c:pt>
                <c:pt idx="4">
                  <c:v>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0A-496F-A051-133DC6351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889.8</c:v>
                </c:pt>
                <c:pt idx="1">
                  <c:v>774.26</c:v>
                </c:pt>
                <c:pt idx="2">
                  <c:v>2011.26</c:v>
                </c:pt>
                <c:pt idx="3">
                  <c:v>1476.67</c:v>
                </c:pt>
                <c:pt idx="4">
                  <c:v>1179.18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F9-4165-B8BB-BA845C412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355.5</c:v>
                </c:pt>
                <c:pt idx="1">
                  <c:v>349.83</c:v>
                </c:pt>
                <c:pt idx="2">
                  <c:v>360.86</c:v>
                </c:pt>
                <c:pt idx="3">
                  <c:v>350.79</c:v>
                </c:pt>
                <c:pt idx="4">
                  <c:v>354.57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F9-4165-B8BB-BA845C412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73.150000000000006</c:v>
                </c:pt>
                <c:pt idx="1">
                  <c:v>66.87</c:v>
                </c:pt>
                <c:pt idx="2">
                  <c:v>62.59</c:v>
                </c:pt>
                <c:pt idx="3">
                  <c:v>66.28</c:v>
                </c:pt>
                <c:pt idx="4">
                  <c:v>50.66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AA-438B-9783-ED4411FFC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312.58</c:v>
                </c:pt>
                <c:pt idx="1">
                  <c:v>314.87</c:v>
                </c:pt>
                <c:pt idx="2">
                  <c:v>309.27999999999997</c:v>
                </c:pt>
                <c:pt idx="3">
                  <c:v>322.92</c:v>
                </c:pt>
                <c:pt idx="4">
                  <c:v>303.45999999999998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AA-438B-9783-ED4411FFC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120.09</c:v>
                </c:pt>
                <c:pt idx="1">
                  <c:v>120.9</c:v>
                </c:pt>
                <c:pt idx="2">
                  <c:v>117.62</c:v>
                </c:pt>
                <c:pt idx="3">
                  <c:v>99.57</c:v>
                </c:pt>
                <c:pt idx="4">
                  <c:v>112.86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7-4EC1-B9DA-72283A5F2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104.57</c:v>
                </c:pt>
                <c:pt idx="1">
                  <c:v>103.54</c:v>
                </c:pt>
                <c:pt idx="2">
                  <c:v>103.32</c:v>
                </c:pt>
                <c:pt idx="3">
                  <c:v>100.85</c:v>
                </c:pt>
                <c:pt idx="4">
                  <c:v>103.79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87-4EC1-B9DA-72283A5F2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175.15</c:v>
                </c:pt>
                <c:pt idx="1">
                  <c:v>174.23</c:v>
                </c:pt>
                <c:pt idx="2">
                  <c:v>177.24</c:v>
                </c:pt>
                <c:pt idx="3">
                  <c:v>177</c:v>
                </c:pt>
                <c:pt idx="4">
                  <c:v>179.27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84-44A4-AF23-87F4A350F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165.47</c:v>
                </c:pt>
                <c:pt idx="1">
                  <c:v>167.46</c:v>
                </c:pt>
                <c:pt idx="2">
                  <c:v>168.56</c:v>
                </c:pt>
                <c:pt idx="3">
                  <c:v>167.1</c:v>
                </c:pt>
                <c:pt idx="4">
                  <c:v>167.86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84-44A4-AF23-87F4A350F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72.38</c:v>
                </c:pt>
                <c:pt idx="1">
                  <c:v>70.180000000000007</c:v>
                </c:pt>
                <c:pt idx="2">
                  <c:v>71.56</c:v>
                </c:pt>
                <c:pt idx="3">
                  <c:v>72.61</c:v>
                </c:pt>
                <c:pt idx="4">
                  <c:v>71.819999999999993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5-4AA1-802C-7A6A07351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59.74</c:v>
                </c:pt>
                <c:pt idx="1">
                  <c:v>59.46</c:v>
                </c:pt>
                <c:pt idx="2">
                  <c:v>59.51</c:v>
                </c:pt>
                <c:pt idx="3">
                  <c:v>59.91</c:v>
                </c:pt>
                <c:pt idx="4">
                  <c:v>59.4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5-4AA1-802C-7A6A07351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82.65</c:v>
                </c:pt>
                <c:pt idx="1">
                  <c:v>85.53</c:v>
                </c:pt>
                <c:pt idx="2">
                  <c:v>82.13</c:v>
                </c:pt>
                <c:pt idx="3">
                  <c:v>81.44</c:v>
                </c:pt>
                <c:pt idx="4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A8-4554-BB37-FA3FD0BE5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87.28</c:v>
                </c:pt>
                <c:pt idx="1">
                  <c:v>87.41</c:v>
                </c:pt>
                <c:pt idx="2">
                  <c:v>87.08</c:v>
                </c:pt>
                <c:pt idx="3">
                  <c:v>87.26</c:v>
                </c:pt>
                <c:pt idx="4">
                  <c:v>87.57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A8-4554-BB37-FA3FD0BE5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【111.39】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【261.51】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【265.16】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【167.74】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【102.35】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【50.88】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【22.30】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AG61" zoomScaleNormal="100" workbookViewId="0">
      <selection activeCell="BJ69" sqref="BJ69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</row>
    <row r="3" spans="1:78" ht="9.75" customHeight="1" x14ac:dyDescent="0.15">
      <c r="A3" s="2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</row>
    <row r="4" spans="1:78" ht="9.75" customHeight="1" x14ac:dyDescent="0.15">
      <c r="A4" s="2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32" t="str">
        <f>データ!H6</f>
        <v>山形県　米沢市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33"/>
      <c r="AF6" s="33"/>
      <c r="AG6" s="3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34" t="s">
        <v>1</v>
      </c>
      <c r="C7" s="35"/>
      <c r="D7" s="35"/>
      <c r="E7" s="35"/>
      <c r="F7" s="35"/>
      <c r="G7" s="35"/>
      <c r="H7" s="35"/>
      <c r="I7" s="34" t="s">
        <v>2</v>
      </c>
      <c r="J7" s="35"/>
      <c r="K7" s="35"/>
      <c r="L7" s="35"/>
      <c r="M7" s="35"/>
      <c r="N7" s="35"/>
      <c r="O7" s="36"/>
      <c r="P7" s="37" t="s">
        <v>3</v>
      </c>
      <c r="Q7" s="37"/>
      <c r="R7" s="37"/>
      <c r="S7" s="37"/>
      <c r="T7" s="37"/>
      <c r="U7" s="37"/>
      <c r="V7" s="37"/>
      <c r="W7" s="37" t="s">
        <v>4</v>
      </c>
      <c r="X7" s="37"/>
      <c r="Y7" s="37"/>
      <c r="Z7" s="37"/>
      <c r="AA7" s="37"/>
      <c r="AB7" s="37"/>
      <c r="AC7" s="37"/>
      <c r="AD7" s="37" t="s">
        <v>5</v>
      </c>
      <c r="AE7" s="37"/>
      <c r="AF7" s="37"/>
      <c r="AG7" s="37"/>
      <c r="AH7" s="37"/>
      <c r="AI7" s="37"/>
      <c r="AJ7" s="37"/>
      <c r="AK7" s="2"/>
      <c r="AL7" s="37" t="s">
        <v>6</v>
      </c>
      <c r="AM7" s="37"/>
      <c r="AN7" s="37"/>
      <c r="AO7" s="37"/>
      <c r="AP7" s="37"/>
      <c r="AQ7" s="37"/>
      <c r="AR7" s="37"/>
      <c r="AS7" s="37"/>
      <c r="AT7" s="34" t="s">
        <v>7</v>
      </c>
      <c r="AU7" s="35"/>
      <c r="AV7" s="35"/>
      <c r="AW7" s="35"/>
      <c r="AX7" s="35"/>
      <c r="AY7" s="35"/>
      <c r="AZ7" s="35"/>
      <c r="BA7" s="35"/>
      <c r="BB7" s="37" t="s">
        <v>8</v>
      </c>
      <c r="BC7" s="37"/>
      <c r="BD7" s="37"/>
      <c r="BE7" s="37"/>
      <c r="BF7" s="37"/>
      <c r="BG7" s="37"/>
      <c r="BH7" s="37"/>
      <c r="BI7" s="37"/>
      <c r="BJ7" s="3"/>
      <c r="BK7" s="3"/>
      <c r="BL7" s="38" t="s">
        <v>9</v>
      </c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40"/>
    </row>
    <row r="8" spans="1:78" ht="18.75" customHeight="1" x14ac:dyDescent="0.15">
      <c r="A8" s="2"/>
      <c r="B8" s="41" t="str">
        <f>データ!$I$6</f>
        <v>法適用</v>
      </c>
      <c r="C8" s="42"/>
      <c r="D8" s="42"/>
      <c r="E8" s="42"/>
      <c r="F8" s="42"/>
      <c r="G8" s="42"/>
      <c r="H8" s="42"/>
      <c r="I8" s="41" t="str">
        <f>データ!$J$6</f>
        <v>水道事業</v>
      </c>
      <c r="J8" s="42"/>
      <c r="K8" s="42"/>
      <c r="L8" s="42"/>
      <c r="M8" s="42"/>
      <c r="N8" s="42"/>
      <c r="O8" s="43"/>
      <c r="P8" s="44" t="str">
        <f>データ!$K$6</f>
        <v>末端給水事業</v>
      </c>
      <c r="Q8" s="44"/>
      <c r="R8" s="44"/>
      <c r="S8" s="44"/>
      <c r="T8" s="44"/>
      <c r="U8" s="44"/>
      <c r="V8" s="44"/>
      <c r="W8" s="44" t="str">
        <f>データ!$L$6</f>
        <v>A4</v>
      </c>
      <c r="X8" s="44"/>
      <c r="Y8" s="44"/>
      <c r="Z8" s="44"/>
      <c r="AA8" s="44"/>
      <c r="AB8" s="44"/>
      <c r="AC8" s="44"/>
      <c r="AD8" s="44" t="str">
        <f>データ!$M$6</f>
        <v>非設置</v>
      </c>
      <c r="AE8" s="44"/>
      <c r="AF8" s="44"/>
      <c r="AG8" s="44"/>
      <c r="AH8" s="44"/>
      <c r="AI8" s="44"/>
      <c r="AJ8" s="44"/>
      <c r="AK8" s="2"/>
      <c r="AL8" s="45">
        <f>データ!$R$6</f>
        <v>78118</v>
      </c>
      <c r="AM8" s="45"/>
      <c r="AN8" s="45"/>
      <c r="AO8" s="45"/>
      <c r="AP8" s="45"/>
      <c r="AQ8" s="45"/>
      <c r="AR8" s="45"/>
      <c r="AS8" s="45"/>
      <c r="AT8" s="46">
        <f>データ!$S$6</f>
        <v>548.51</v>
      </c>
      <c r="AU8" s="47"/>
      <c r="AV8" s="47"/>
      <c r="AW8" s="47"/>
      <c r="AX8" s="47"/>
      <c r="AY8" s="47"/>
      <c r="AZ8" s="47"/>
      <c r="BA8" s="47"/>
      <c r="BB8" s="48">
        <f>データ!$T$6</f>
        <v>142.41999999999999</v>
      </c>
      <c r="BC8" s="48"/>
      <c r="BD8" s="48"/>
      <c r="BE8" s="48"/>
      <c r="BF8" s="48"/>
      <c r="BG8" s="48"/>
      <c r="BH8" s="48"/>
      <c r="BI8" s="48"/>
      <c r="BJ8" s="3"/>
      <c r="BK8" s="3"/>
      <c r="BL8" s="49" t="s">
        <v>10</v>
      </c>
      <c r="BM8" s="50"/>
      <c r="BN8" s="51" t="s">
        <v>11</v>
      </c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2"/>
    </row>
    <row r="9" spans="1:78" ht="18.75" customHeight="1" x14ac:dyDescent="0.15">
      <c r="A9" s="2"/>
      <c r="B9" s="34" t="s">
        <v>12</v>
      </c>
      <c r="C9" s="35"/>
      <c r="D9" s="35"/>
      <c r="E9" s="35"/>
      <c r="F9" s="35"/>
      <c r="G9" s="35"/>
      <c r="H9" s="35"/>
      <c r="I9" s="34" t="s">
        <v>13</v>
      </c>
      <c r="J9" s="35"/>
      <c r="K9" s="35"/>
      <c r="L9" s="35"/>
      <c r="M9" s="35"/>
      <c r="N9" s="35"/>
      <c r="O9" s="36"/>
      <c r="P9" s="37" t="s">
        <v>14</v>
      </c>
      <c r="Q9" s="37"/>
      <c r="R9" s="37"/>
      <c r="S9" s="37"/>
      <c r="T9" s="37"/>
      <c r="U9" s="37"/>
      <c r="V9" s="37"/>
      <c r="W9" s="37" t="s">
        <v>15</v>
      </c>
      <c r="X9" s="37"/>
      <c r="Y9" s="37"/>
      <c r="Z9" s="37"/>
      <c r="AA9" s="37"/>
      <c r="AB9" s="37"/>
      <c r="AC9" s="37"/>
      <c r="AD9" s="2"/>
      <c r="AE9" s="2"/>
      <c r="AF9" s="2"/>
      <c r="AG9" s="2"/>
      <c r="AH9" s="2"/>
      <c r="AI9" s="2"/>
      <c r="AJ9" s="2"/>
      <c r="AK9" s="2"/>
      <c r="AL9" s="37" t="s">
        <v>16</v>
      </c>
      <c r="AM9" s="37"/>
      <c r="AN9" s="37"/>
      <c r="AO9" s="37"/>
      <c r="AP9" s="37"/>
      <c r="AQ9" s="37"/>
      <c r="AR9" s="37"/>
      <c r="AS9" s="37"/>
      <c r="AT9" s="34" t="s">
        <v>17</v>
      </c>
      <c r="AU9" s="35"/>
      <c r="AV9" s="35"/>
      <c r="AW9" s="35"/>
      <c r="AX9" s="35"/>
      <c r="AY9" s="35"/>
      <c r="AZ9" s="35"/>
      <c r="BA9" s="35"/>
      <c r="BB9" s="37" t="s">
        <v>18</v>
      </c>
      <c r="BC9" s="37"/>
      <c r="BD9" s="37"/>
      <c r="BE9" s="37"/>
      <c r="BF9" s="37"/>
      <c r="BG9" s="37"/>
      <c r="BH9" s="37"/>
      <c r="BI9" s="37"/>
      <c r="BJ9" s="3"/>
      <c r="BK9" s="3"/>
      <c r="BL9" s="53" t="s">
        <v>19</v>
      </c>
      <c r="BM9" s="54"/>
      <c r="BN9" s="55" t="s">
        <v>20</v>
      </c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6"/>
    </row>
    <row r="10" spans="1:78" ht="18.75" customHeight="1" x14ac:dyDescent="0.15">
      <c r="A10" s="2"/>
      <c r="B10" s="46" t="str">
        <f>データ!$N$6</f>
        <v>-</v>
      </c>
      <c r="C10" s="47"/>
      <c r="D10" s="47"/>
      <c r="E10" s="47"/>
      <c r="F10" s="47"/>
      <c r="G10" s="47"/>
      <c r="H10" s="47"/>
      <c r="I10" s="46">
        <f>データ!$O$6</f>
        <v>90.29</v>
      </c>
      <c r="J10" s="47"/>
      <c r="K10" s="47"/>
      <c r="L10" s="47"/>
      <c r="M10" s="47"/>
      <c r="N10" s="47"/>
      <c r="O10" s="81"/>
      <c r="P10" s="48">
        <f>データ!$P$6</f>
        <v>100.12</v>
      </c>
      <c r="Q10" s="48"/>
      <c r="R10" s="48"/>
      <c r="S10" s="48"/>
      <c r="T10" s="48"/>
      <c r="U10" s="48"/>
      <c r="V10" s="48"/>
      <c r="W10" s="45">
        <f>データ!$Q$6</f>
        <v>3355</v>
      </c>
      <c r="X10" s="45"/>
      <c r="Y10" s="45"/>
      <c r="Z10" s="45"/>
      <c r="AA10" s="45"/>
      <c r="AB10" s="45"/>
      <c r="AC10" s="45"/>
      <c r="AD10" s="2"/>
      <c r="AE10" s="2"/>
      <c r="AF10" s="2"/>
      <c r="AG10" s="2"/>
      <c r="AH10" s="2"/>
      <c r="AI10" s="2"/>
      <c r="AJ10" s="2"/>
      <c r="AK10" s="2"/>
      <c r="AL10" s="45">
        <f>データ!$U$6</f>
        <v>77746</v>
      </c>
      <c r="AM10" s="45"/>
      <c r="AN10" s="45"/>
      <c r="AO10" s="45"/>
      <c r="AP10" s="45"/>
      <c r="AQ10" s="45"/>
      <c r="AR10" s="45"/>
      <c r="AS10" s="45"/>
      <c r="AT10" s="46">
        <f>データ!$V$6</f>
        <v>116.45</v>
      </c>
      <c r="AU10" s="47"/>
      <c r="AV10" s="47"/>
      <c r="AW10" s="47"/>
      <c r="AX10" s="47"/>
      <c r="AY10" s="47"/>
      <c r="AZ10" s="47"/>
      <c r="BA10" s="47"/>
      <c r="BB10" s="48">
        <f>データ!$W$6</f>
        <v>667.63</v>
      </c>
      <c r="BC10" s="48"/>
      <c r="BD10" s="48"/>
      <c r="BE10" s="48"/>
      <c r="BF10" s="48"/>
      <c r="BG10" s="48"/>
      <c r="BH10" s="48"/>
      <c r="BI10" s="48"/>
      <c r="BJ10" s="2"/>
      <c r="BK10" s="2"/>
      <c r="BL10" s="63" t="s">
        <v>21</v>
      </c>
      <c r="BM10" s="64"/>
      <c r="BN10" s="65" t="s">
        <v>22</v>
      </c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7" t="s">
        <v>23</v>
      </c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</row>
    <row r="14" spans="1:78" ht="13.5" customHeight="1" x14ac:dyDescent="0.15">
      <c r="A14" s="2"/>
      <c r="B14" s="69" t="s">
        <v>24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1"/>
      <c r="BK14" s="2"/>
      <c r="BL14" s="75" t="s">
        <v>25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7"/>
    </row>
    <row r="15" spans="1:78" ht="13.5" customHeight="1" x14ac:dyDescent="0.15">
      <c r="A15" s="2"/>
      <c r="B15" s="72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4"/>
      <c r="BK15" s="2"/>
      <c r="BL15" s="78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80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57" t="s">
        <v>111</v>
      </c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9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57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9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57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9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57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9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57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9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57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9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57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9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57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9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57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9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57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9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57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9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57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9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57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9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57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9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57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57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9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57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9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57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9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57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9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57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9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57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9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57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9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57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9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57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9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57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9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57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9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57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9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57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9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57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9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75" t="s">
        <v>26</v>
      </c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7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78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80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57" t="s">
        <v>112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9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57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9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57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9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57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9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57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9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57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9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57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9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57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9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57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9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57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9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57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9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57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9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57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9"/>
    </row>
    <row r="60" spans="1:78" ht="13.5" customHeight="1" x14ac:dyDescent="0.15">
      <c r="A60" s="2"/>
      <c r="B60" s="72" t="s">
        <v>27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4"/>
      <c r="BK60" s="2"/>
      <c r="BL60" s="57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9"/>
    </row>
    <row r="61" spans="1:78" ht="13.5" customHeight="1" x14ac:dyDescent="0.15">
      <c r="A61" s="2"/>
      <c r="B61" s="72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4"/>
      <c r="BK61" s="2"/>
      <c r="BL61" s="57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9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57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9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57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9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75" t="s">
        <v>28</v>
      </c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7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78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80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57" t="s">
        <v>113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9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57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9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57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9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57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9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57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9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57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9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57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9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57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9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57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9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57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9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57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9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57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9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57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9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57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9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57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9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57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9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60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2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【111.39】</v>
      </c>
      <c r="F85" s="13" t="str">
        <f>データ!AS6</f>
        <v>【1.30】</v>
      </c>
      <c r="G85" s="13" t="str">
        <f>データ!BD6</f>
        <v>【261.51】</v>
      </c>
      <c r="H85" s="13" t="str">
        <f>データ!BO6</f>
        <v>【265.16】</v>
      </c>
      <c r="I85" s="13" t="str">
        <f>データ!BZ6</f>
        <v>【102.35】</v>
      </c>
      <c r="J85" s="13" t="str">
        <f>データ!CK6</f>
        <v>【167.74】</v>
      </c>
      <c r="K85" s="13" t="str">
        <f>データ!CV6</f>
        <v>【60.29】</v>
      </c>
      <c r="L85" s="13" t="str">
        <f>データ!DG6</f>
        <v>【90.12】</v>
      </c>
      <c r="M85" s="13" t="str">
        <f>データ!DR6</f>
        <v>【50.88】</v>
      </c>
      <c r="N85" s="13" t="str">
        <f>データ!EC6</f>
        <v>【22.30】</v>
      </c>
      <c r="O85" s="13" t="str">
        <f>データ!EN6</f>
        <v>【0.66】</v>
      </c>
    </row>
  </sheetData>
  <sheetProtection algorithmName="SHA-512" hashValue="kZgmQPBNsE6pJA/FJnD3gE1k/nSINngl4aeTEtxSW404PWxtDq4baTGbxP0TyO1wHvgcHoYzjWH30c4X9E611Q==" saltValue="1GbiMp5ToP9GkjRpQ+fLoA==" spinCount="100000" sheet="1" objects="1" scenarios="1" formatCells="0" formatColumns="0" formatRows="0"/>
  <mergeCells count="48">
    <mergeCell ref="BL64:BZ65"/>
    <mergeCell ref="AT10:BA10"/>
    <mergeCell ref="BL16:BZ44"/>
    <mergeCell ref="BL45:BZ46"/>
    <mergeCell ref="BL47:BZ63"/>
    <mergeCell ref="B60:BJ61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9:H9"/>
    <mergeCell ref="I9:O9"/>
    <mergeCell ref="P9:V9"/>
    <mergeCell ref="W9:AC9"/>
    <mergeCell ref="AL9:AS9"/>
    <mergeCell ref="AL8:AS8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3" t="s">
        <v>50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5"/>
      <c r="X3" s="89" t="s">
        <v>51</v>
      </c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 t="s">
        <v>52</v>
      </c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</row>
    <row r="4" spans="1:144" x14ac:dyDescent="0.15">
      <c r="A4" s="15" t="s">
        <v>53</v>
      </c>
      <c r="B4" s="17"/>
      <c r="C4" s="17"/>
      <c r="D4" s="17"/>
      <c r="E4" s="17"/>
      <c r="F4" s="17"/>
      <c r="G4" s="17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2" t="s">
        <v>54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 t="s">
        <v>55</v>
      </c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 t="s">
        <v>56</v>
      </c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 t="s">
        <v>57</v>
      </c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 t="s">
        <v>58</v>
      </c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 t="s">
        <v>59</v>
      </c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 t="s">
        <v>60</v>
      </c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 t="s">
        <v>61</v>
      </c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 t="s">
        <v>62</v>
      </c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 t="s">
        <v>63</v>
      </c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 t="s">
        <v>64</v>
      </c>
      <c r="EE4" s="82"/>
      <c r="EF4" s="82"/>
      <c r="EG4" s="82"/>
      <c r="EH4" s="82"/>
      <c r="EI4" s="82"/>
      <c r="EJ4" s="82"/>
      <c r="EK4" s="82"/>
      <c r="EL4" s="82"/>
      <c r="EM4" s="82"/>
      <c r="EN4" s="82"/>
    </row>
    <row r="5" spans="1:144" x14ac:dyDescent="0.15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15">
      <c r="A6" s="15" t="s">
        <v>92</v>
      </c>
      <c r="B6" s="20">
        <f>B7</f>
        <v>2021</v>
      </c>
      <c r="C6" s="20">
        <f t="shared" ref="C6:W6" si="3">C7</f>
        <v>62022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米沢市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A4</v>
      </c>
      <c r="M6" s="20" t="str">
        <f t="shared" si="3"/>
        <v>非設置</v>
      </c>
      <c r="N6" s="21" t="str">
        <f t="shared" si="3"/>
        <v>-</v>
      </c>
      <c r="O6" s="21">
        <f t="shared" si="3"/>
        <v>90.29</v>
      </c>
      <c r="P6" s="21">
        <f t="shared" si="3"/>
        <v>100.12</v>
      </c>
      <c r="Q6" s="21">
        <f t="shared" si="3"/>
        <v>3355</v>
      </c>
      <c r="R6" s="21">
        <f t="shared" si="3"/>
        <v>78118</v>
      </c>
      <c r="S6" s="21">
        <f t="shared" si="3"/>
        <v>548.51</v>
      </c>
      <c r="T6" s="21">
        <f t="shared" si="3"/>
        <v>142.41999999999999</v>
      </c>
      <c r="U6" s="21">
        <f t="shared" si="3"/>
        <v>77746</v>
      </c>
      <c r="V6" s="21">
        <f t="shared" si="3"/>
        <v>116.45</v>
      </c>
      <c r="W6" s="21">
        <f t="shared" si="3"/>
        <v>667.63</v>
      </c>
      <c r="X6" s="22">
        <f>IF(X7="",NA(),X7)</f>
        <v>123.86</v>
      </c>
      <c r="Y6" s="22">
        <f t="shared" ref="Y6:AG6" si="4">IF(Y7="",NA(),Y7)</f>
        <v>125.25</v>
      </c>
      <c r="Z6" s="22">
        <f t="shared" si="4"/>
        <v>122.47</v>
      </c>
      <c r="AA6" s="22">
        <f t="shared" si="4"/>
        <v>106.11</v>
      </c>
      <c r="AB6" s="22">
        <f t="shared" si="4"/>
        <v>118.43</v>
      </c>
      <c r="AC6" s="22">
        <f t="shared" si="4"/>
        <v>112.15</v>
      </c>
      <c r="AD6" s="22">
        <f t="shared" si="4"/>
        <v>111.44</v>
      </c>
      <c r="AE6" s="22">
        <f t="shared" si="4"/>
        <v>111.17</v>
      </c>
      <c r="AF6" s="22">
        <f t="shared" si="4"/>
        <v>110.91</v>
      </c>
      <c r="AG6" s="22">
        <f t="shared" si="4"/>
        <v>111.49</v>
      </c>
      <c r="AH6" s="21" t="str">
        <f>IF(AH7="","",IF(AH7="-","【-】","【"&amp;SUBSTITUTE(TEXT(AH7,"#,##0.00"),"-","△")&amp;"】"))</f>
        <v>【111.39】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1</v>
      </c>
      <c r="AO6" s="22">
        <f t="shared" si="5"/>
        <v>1.03</v>
      </c>
      <c r="AP6" s="22">
        <f t="shared" si="5"/>
        <v>0.78</v>
      </c>
      <c r="AQ6" s="22">
        <f t="shared" si="5"/>
        <v>0.92</v>
      </c>
      <c r="AR6" s="22">
        <f t="shared" si="5"/>
        <v>0.87</v>
      </c>
      <c r="AS6" s="21" t="str">
        <f>IF(AS7="","",IF(AS7="-","【-】","【"&amp;SUBSTITUTE(TEXT(AS7,"#,##0.00"),"-","△")&amp;"】"))</f>
        <v>【1.30】</v>
      </c>
      <c r="AT6" s="22">
        <f>IF(AT7="",NA(),AT7)</f>
        <v>889.8</v>
      </c>
      <c r="AU6" s="22">
        <f t="shared" ref="AU6:BC6" si="6">IF(AU7="",NA(),AU7)</f>
        <v>774.26</v>
      </c>
      <c r="AV6" s="22">
        <f t="shared" si="6"/>
        <v>2011.26</v>
      </c>
      <c r="AW6" s="22">
        <f t="shared" si="6"/>
        <v>1476.67</v>
      </c>
      <c r="AX6" s="22">
        <f t="shared" si="6"/>
        <v>1179.18</v>
      </c>
      <c r="AY6" s="22">
        <f t="shared" si="6"/>
        <v>355.5</v>
      </c>
      <c r="AZ6" s="22">
        <f t="shared" si="6"/>
        <v>349.83</v>
      </c>
      <c r="BA6" s="22">
        <f t="shared" si="6"/>
        <v>360.86</v>
      </c>
      <c r="BB6" s="22">
        <f t="shared" si="6"/>
        <v>350.79</v>
      </c>
      <c r="BC6" s="22">
        <f t="shared" si="6"/>
        <v>354.57</v>
      </c>
      <c r="BD6" s="21" t="str">
        <f>IF(BD7="","",IF(BD7="-","【-】","【"&amp;SUBSTITUTE(TEXT(BD7,"#,##0.00"),"-","△")&amp;"】"))</f>
        <v>【261.51】</v>
      </c>
      <c r="BE6" s="22">
        <f>IF(BE7="",NA(),BE7)</f>
        <v>73.150000000000006</v>
      </c>
      <c r="BF6" s="22">
        <f t="shared" ref="BF6:BN6" si="7">IF(BF7="",NA(),BF7)</f>
        <v>66.87</v>
      </c>
      <c r="BG6" s="22">
        <f t="shared" si="7"/>
        <v>62.59</v>
      </c>
      <c r="BH6" s="22">
        <f t="shared" si="7"/>
        <v>66.28</v>
      </c>
      <c r="BI6" s="22">
        <f t="shared" si="7"/>
        <v>50.66</v>
      </c>
      <c r="BJ6" s="22">
        <f t="shared" si="7"/>
        <v>312.58</v>
      </c>
      <c r="BK6" s="22">
        <f t="shared" si="7"/>
        <v>314.87</v>
      </c>
      <c r="BL6" s="22">
        <f t="shared" si="7"/>
        <v>309.27999999999997</v>
      </c>
      <c r="BM6" s="22">
        <f t="shared" si="7"/>
        <v>322.92</v>
      </c>
      <c r="BN6" s="22">
        <f t="shared" si="7"/>
        <v>303.45999999999998</v>
      </c>
      <c r="BO6" s="21" t="str">
        <f>IF(BO7="","",IF(BO7="-","【-】","【"&amp;SUBSTITUTE(TEXT(BO7,"#,##0.00"),"-","△")&amp;"】"))</f>
        <v>【265.16】</v>
      </c>
      <c r="BP6" s="22">
        <f>IF(BP7="",NA(),BP7)</f>
        <v>120.09</v>
      </c>
      <c r="BQ6" s="22">
        <f t="shared" ref="BQ6:BY6" si="8">IF(BQ7="",NA(),BQ7)</f>
        <v>120.9</v>
      </c>
      <c r="BR6" s="22">
        <f t="shared" si="8"/>
        <v>117.62</v>
      </c>
      <c r="BS6" s="22">
        <f t="shared" si="8"/>
        <v>99.57</v>
      </c>
      <c r="BT6" s="22">
        <f t="shared" si="8"/>
        <v>112.86</v>
      </c>
      <c r="BU6" s="22">
        <f t="shared" si="8"/>
        <v>104.57</v>
      </c>
      <c r="BV6" s="22">
        <f t="shared" si="8"/>
        <v>103.54</v>
      </c>
      <c r="BW6" s="22">
        <f t="shared" si="8"/>
        <v>103.32</v>
      </c>
      <c r="BX6" s="22">
        <f t="shared" si="8"/>
        <v>100.85</v>
      </c>
      <c r="BY6" s="22">
        <f t="shared" si="8"/>
        <v>103.79</v>
      </c>
      <c r="BZ6" s="21" t="str">
        <f>IF(BZ7="","",IF(BZ7="-","【-】","【"&amp;SUBSTITUTE(TEXT(BZ7,"#,##0.00"),"-","△")&amp;"】"))</f>
        <v>【102.35】</v>
      </c>
      <c r="CA6" s="22">
        <f>IF(CA7="",NA(),CA7)</f>
        <v>175.15</v>
      </c>
      <c r="CB6" s="22">
        <f t="shared" ref="CB6:CJ6" si="9">IF(CB7="",NA(),CB7)</f>
        <v>174.23</v>
      </c>
      <c r="CC6" s="22">
        <f t="shared" si="9"/>
        <v>177.24</v>
      </c>
      <c r="CD6" s="22">
        <f t="shared" si="9"/>
        <v>177</v>
      </c>
      <c r="CE6" s="22">
        <f t="shared" si="9"/>
        <v>179.27</v>
      </c>
      <c r="CF6" s="22">
        <f t="shared" si="9"/>
        <v>165.47</v>
      </c>
      <c r="CG6" s="22">
        <f t="shared" si="9"/>
        <v>167.46</v>
      </c>
      <c r="CH6" s="22">
        <f t="shared" si="9"/>
        <v>168.56</v>
      </c>
      <c r="CI6" s="22">
        <f t="shared" si="9"/>
        <v>167.1</v>
      </c>
      <c r="CJ6" s="22">
        <f t="shared" si="9"/>
        <v>167.86</v>
      </c>
      <c r="CK6" s="21" t="str">
        <f>IF(CK7="","",IF(CK7="-","【-】","【"&amp;SUBSTITUTE(TEXT(CK7,"#,##0.00"),"-","△")&amp;"】"))</f>
        <v>【167.74】</v>
      </c>
      <c r="CL6" s="22">
        <f>IF(CL7="",NA(),CL7)</f>
        <v>72.38</v>
      </c>
      <c r="CM6" s="22">
        <f t="shared" ref="CM6:CU6" si="10">IF(CM7="",NA(),CM7)</f>
        <v>70.180000000000007</v>
      </c>
      <c r="CN6" s="22">
        <f t="shared" si="10"/>
        <v>71.56</v>
      </c>
      <c r="CO6" s="22">
        <f t="shared" si="10"/>
        <v>72.61</v>
      </c>
      <c r="CP6" s="22">
        <f t="shared" si="10"/>
        <v>71.819999999999993</v>
      </c>
      <c r="CQ6" s="22">
        <f t="shared" si="10"/>
        <v>59.74</v>
      </c>
      <c r="CR6" s="22">
        <f t="shared" si="10"/>
        <v>59.46</v>
      </c>
      <c r="CS6" s="22">
        <f t="shared" si="10"/>
        <v>59.51</v>
      </c>
      <c r="CT6" s="22">
        <f t="shared" si="10"/>
        <v>59.91</v>
      </c>
      <c r="CU6" s="22">
        <f t="shared" si="10"/>
        <v>59.4</v>
      </c>
      <c r="CV6" s="21" t="str">
        <f>IF(CV7="","",IF(CV7="-","【-】","【"&amp;SUBSTITUTE(TEXT(CV7,"#,##0.00"),"-","△")&amp;"】"))</f>
        <v>【60.29】</v>
      </c>
      <c r="CW6" s="22">
        <f>IF(CW7="",NA(),CW7)</f>
        <v>82.65</v>
      </c>
      <c r="CX6" s="22">
        <f t="shared" ref="CX6:DF6" si="11">IF(CX7="",NA(),CX7)</f>
        <v>85.53</v>
      </c>
      <c r="CY6" s="22">
        <f t="shared" si="11"/>
        <v>82.13</v>
      </c>
      <c r="CZ6" s="22">
        <f t="shared" si="11"/>
        <v>81.44</v>
      </c>
      <c r="DA6" s="22">
        <f t="shared" si="11"/>
        <v>83</v>
      </c>
      <c r="DB6" s="22">
        <f t="shared" si="11"/>
        <v>87.28</v>
      </c>
      <c r="DC6" s="22">
        <f t="shared" si="11"/>
        <v>87.41</v>
      </c>
      <c r="DD6" s="22">
        <f t="shared" si="11"/>
        <v>87.08</v>
      </c>
      <c r="DE6" s="22">
        <f t="shared" si="11"/>
        <v>87.26</v>
      </c>
      <c r="DF6" s="22">
        <f t="shared" si="11"/>
        <v>87.57</v>
      </c>
      <c r="DG6" s="21" t="str">
        <f>IF(DG7="","",IF(DG7="-","【-】","【"&amp;SUBSTITUTE(TEXT(DG7,"#,##0.00"),"-","△")&amp;"】"))</f>
        <v>【90.12】</v>
      </c>
      <c r="DH6" s="22">
        <f>IF(DH7="",NA(),DH7)</f>
        <v>51.54</v>
      </c>
      <c r="DI6" s="22">
        <f t="shared" ref="DI6:DQ6" si="12">IF(DI7="",NA(),DI7)</f>
        <v>52.66</v>
      </c>
      <c r="DJ6" s="22">
        <f t="shared" si="12"/>
        <v>53.75</v>
      </c>
      <c r="DK6" s="22">
        <f t="shared" si="12"/>
        <v>54.87</v>
      </c>
      <c r="DL6" s="22">
        <f t="shared" si="12"/>
        <v>55.56</v>
      </c>
      <c r="DM6" s="22">
        <f t="shared" si="12"/>
        <v>46.94</v>
      </c>
      <c r="DN6" s="22">
        <f t="shared" si="12"/>
        <v>47.62</v>
      </c>
      <c r="DO6" s="22">
        <f t="shared" si="12"/>
        <v>48.55</v>
      </c>
      <c r="DP6" s="22">
        <f t="shared" si="12"/>
        <v>49.2</v>
      </c>
      <c r="DQ6" s="22">
        <f t="shared" si="12"/>
        <v>50.01</v>
      </c>
      <c r="DR6" s="21" t="str">
        <f>IF(DR7="","",IF(DR7="-","【-】","【"&amp;SUBSTITUTE(TEXT(DR7,"#,##0.00"),"-","△")&amp;"】"))</f>
        <v>【50.88】</v>
      </c>
      <c r="DS6" s="22">
        <f>IF(DS7="",NA(),DS7)</f>
        <v>4.24</v>
      </c>
      <c r="DT6" s="22">
        <f t="shared" ref="DT6:EB6" si="13">IF(DT7="",NA(),DT7)</f>
        <v>7.16</v>
      </c>
      <c r="DU6" s="22">
        <f t="shared" si="13"/>
        <v>8.08</v>
      </c>
      <c r="DV6" s="22">
        <f t="shared" si="13"/>
        <v>9.1999999999999993</v>
      </c>
      <c r="DW6" s="22">
        <f t="shared" si="13"/>
        <v>11.56</v>
      </c>
      <c r="DX6" s="22">
        <f t="shared" si="13"/>
        <v>14.48</v>
      </c>
      <c r="DY6" s="22">
        <f t="shared" si="13"/>
        <v>16.27</v>
      </c>
      <c r="DZ6" s="22">
        <f t="shared" si="13"/>
        <v>17.11</v>
      </c>
      <c r="EA6" s="22">
        <f t="shared" si="13"/>
        <v>18.329999999999998</v>
      </c>
      <c r="EB6" s="22">
        <f t="shared" si="13"/>
        <v>20.27</v>
      </c>
      <c r="EC6" s="21" t="str">
        <f>IF(EC7="","",IF(EC7="-","【-】","【"&amp;SUBSTITUTE(TEXT(EC7,"#,##0.00"),"-","△")&amp;"】"))</f>
        <v>【22.30】</v>
      </c>
      <c r="ED6" s="22">
        <f>IF(ED7="",NA(),ED7)</f>
        <v>0.59</v>
      </c>
      <c r="EE6" s="22">
        <f t="shared" ref="EE6:EM6" si="14">IF(EE7="",NA(),EE7)</f>
        <v>0.43</v>
      </c>
      <c r="EF6" s="22">
        <f t="shared" si="14"/>
        <v>0.53</v>
      </c>
      <c r="EG6" s="22">
        <f t="shared" si="14"/>
        <v>0.4</v>
      </c>
      <c r="EH6" s="22">
        <f t="shared" si="14"/>
        <v>0.62</v>
      </c>
      <c r="EI6" s="22">
        <f t="shared" si="14"/>
        <v>0.75</v>
      </c>
      <c r="EJ6" s="22">
        <f t="shared" si="14"/>
        <v>0.63</v>
      </c>
      <c r="EK6" s="22">
        <f t="shared" si="14"/>
        <v>0.63</v>
      </c>
      <c r="EL6" s="22">
        <f t="shared" si="14"/>
        <v>0.6</v>
      </c>
      <c r="EM6" s="22">
        <f t="shared" si="14"/>
        <v>0.56000000000000005</v>
      </c>
      <c r="EN6" s="21" t="str">
        <f>IF(EN7="","",IF(EN7="-","【-】","【"&amp;SUBSTITUTE(TEXT(EN7,"#,##0.00"),"-","△")&amp;"】"))</f>
        <v>【0.66】</v>
      </c>
    </row>
    <row r="7" spans="1:144" s="23" customFormat="1" x14ac:dyDescent="0.15">
      <c r="A7" s="15"/>
      <c r="B7" s="24">
        <v>2021</v>
      </c>
      <c r="C7" s="24">
        <v>62022</v>
      </c>
      <c r="D7" s="24">
        <v>46</v>
      </c>
      <c r="E7" s="24">
        <v>1</v>
      </c>
      <c r="F7" s="24">
        <v>0</v>
      </c>
      <c r="G7" s="24">
        <v>1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90.29</v>
      </c>
      <c r="P7" s="25">
        <v>100.12</v>
      </c>
      <c r="Q7" s="25">
        <v>3355</v>
      </c>
      <c r="R7" s="25">
        <v>78118</v>
      </c>
      <c r="S7" s="25">
        <v>548.51</v>
      </c>
      <c r="T7" s="25">
        <v>142.41999999999999</v>
      </c>
      <c r="U7" s="25">
        <v>77746</v>
      </c>
      <c r="V7" s="25">
        <v>116.45</v>
      </c>
      <c r="W7" s="25">
        <v>667.63</v>
      </c>
      <c r="X7" s="25">
        <v>123.86</v>
      </c>
      <c r="Y7" s="25">
        <v>125.25</v>
      </c>
      <c r="Z7" s="25">
        <v>122.47</v>
      </c>
      <c r="AA7" s="25">
        <v>106.11</v>
      </c>
      <c r="AB7" s="25">
        <v>118.43</v>
      </c>
      <c r="AC7" s="25">
        <v>112.15</v>
      </c>
      <c r="AD7" s="25">
        <v>111.44</v>
      </c>
      <c r="AE7" s="25">
        <v>111.17</v>
      </c>
      <c r="AF7" s="25">
        <v>110.91</v>
      </c>
      <c r="AG7" s="25">
        <v>111.49</v>
      </c>
      <c r="AH7" s="25">
        <v>111.39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1</v>
      </c>
      <c r="AO7" s="25">
        <v>1.03</v>
      </c>
      <c r="AP7" s="25">
        <v>0.78</v>
      </c>
      <c r="AQ7" s="25">
        <v>0.92</v>
      </c>
      <c r="AR7" s="25">
        <v>0.87</v>
      </c>
      <c r="AS7" s="25">
        <v>1.3</v>
      </c>
      <c r="AT7" s="25">
        <v>889.8</v>
      </c>
      <c r="AU7" s="25">
        <v>774.26</v>
      </c>
      <c r="AV7" s="25">
        <v>2011.26</v>
      </c>
      <c r="AW7" s="25">
        <v>1476.67</v>
      </c>
      <c r="AX7" s="25">
        <v>1179.18</v>
      </c>
      <c r="AY7" s="25">
        <v>355.5</v>
      </c>
      <c r="AZ7" s="25">
        <v>349.83</v>
      </c>
      <c r="BA7" s="25">
        <v>360.86</v>
      </c>
      <c r="BB7" s="25">
        <v>350.79</v>
      </c>
      <c r="BC7" s="25">
        <v>354.57</v>
      </c>
      <c r="BD7" s="25">
        <v>261.51</v>
      </c>
      <c r="BE7" s="25">
        <v>73.150000000000006</v>
      </c>
      <c r="BF7" s="25">
        <v>66.87</v>
      </c>
      <c r="BG7" s="25">
        <v>62.59</v>
      </c>
      <c r="BH7" s="25">
        <v>66.28</v>
      </c>
      <c r="BI7" s="25">
        <v>50.66</v>
      </c>
      <c r="BJ7" s="25">
        <v>312.58</v>
      </c>
      <c r="BK7" s="25">
        <v>314.87</v>
      </c>
      <c r="BL7" s="25">
        <v>309.27999999999997</v>
      </c>
      <c r="BM7" s="25">
        <v>322.92</v>
      </c>
      <c r="BN7" s="25">
        <v>303.45999999999998</v>
      </c>
      <c r="BO7" s="25">
        <v>265.16000000000003</v>
      </c>
      <c r="BP7" s="25">
        <v>120.09</v>
      </c>
      <c r="BQ7" s="25">
        <v>120.9</v>
      </c>
      <c r="BR7" s="25">
        <v>117.62</v>
      </c>
      <c r="BS7" s="25">
        <v>99.57</v>
      </c>
      <c r="BT7" s="25">
        <v>112.86</v>
      </c>
      <c r="BU7" s="25">
        <v>104.57</v>
      </c>
      <c r="BV7" s="25">
        <v>103.54</v>
      </c>
      <c r="BW7" s="25">
        <v>103.32</v>
      </c>
      <c r="BX7" s="25">
        <v>100.85</v>
      </c>
      <c r="BY7" s="25">
        <v>103.79</v>
      </c>
      <c r="BZ7" s="25">
        <v>102.35</v>
      </c>
      <c r="CA7" s="25">
        <v>175.15</v>
      </c>
      <c r="CB7" s="25">
        <v>174.23</v>
      </c>
      <c r="CC7" s="25">
        <v>177.24</v>
      </c>
      <c r="CD7" s="25">
        <v>177</v>
      </c>
      <c r="CE7" s="25">
        <v>179.27</v>
      </c>
      <c r="CF7" s="25">
        <v>165.47</v>
      </c>
      <c r="CG7" s="25">
        <v>167.46</v>
      </c>
      <c r="CH7" s="25">
        <v>168.56</v>
      </c>
      <c r="CI7" s="25">
        <v>167.1</v>
      </c>
      <c r="CJ7" s="25">
        <v>167.86</v>
      </c>
      <c r="CK7" s="25">
        <v>167.74</v>
      </c>
      <c r="CL7" s="25">
        <v>72.38</v>
      </c>
      <c r="CM7" s="25">
        <v>70.180000000000007</v>
      </c>
      <c r="CN7" s="25">
        <v>71.56</v>
      </c>
      <c r="CO7" s="25">
        <v>72.61</v>
      </c>
      <c r="CP7" s="25">
        <v>71.819999999999993</v>
      </c>
      <c r="CQ7" s="25">
        <v>59.74</v>
      </c>
      <c r="CR7" s="25">
        <v>59.46</v>
      </c>
      <c r="CS7" s="25">
        <v>59.51</v>
      </c>
      <c r="CT7" s="25">
        <v>59.91</v>
      </c>
      <c r="CU7" s="25">
        <v>59.4</v>
      </c>
      <c r="CV7" s="25">
        <v>60.29</v>
      </c>
      <c r="CW7" s="25">
        <v>82.65</v>
      </c>
      <c r="CX7" s="25">
        <v>85.53</v>
      </c>
      <c r="CY7" s="25">
        <v>82.13</v>
      </c>
      <c r="CZ7" s="25">
        <v>81.44</v>
      </c>
      <c r="DA7" s="25">
        <v>83</v>
      </c>
      <c r="DB7" s="25">
        <v>87.28</v>
      </c>
      <c r="DC7" s="25">
        <v>87.41</v>
      </c>
      <c r="DD7" s="25">
        <v>87.08</v>
      </c>
      <c r="DE7" s="25">
        <v>87.26</v>
      </c>
      <c r="DF7" s="25">
        <v>87.57</v>
      </c>
      <c r="DG7" s="25">
        <v>90.12</v>
      </c>
      <c r="DH7" s="25">
        <v>51.54</v>
      </c>
      <c r="DI7" s="25">
        <v>52.66</v>
      </c>
      <c r="DJ7" s="25">
        <v>53.75</v>
      </c>
      <c r="DK7" s="25">
        <v>54.87</v>
      </c>
      <c r="DL7" s="25">
        <v>55.56</v>
      </c>
      <c r="DM7" s="25">
        <v>46.94</v>
      </c>
      <c r="DN7" s="25">
        <v>47.62</v>
      </c>
      <c r="DO7" s="25">
        <v>48.55</v>
      </c>
      <c r="DP7" s="25">
        <v>49.2</v>
      </c>
      <c r="DQ7" s="25">
        <v>50.01</v>
      </c>
      <c r="DR7" s="25">
        <v>50.88</v>
      </c>
      <c r="DS7" s="25">
        <v>4.24</v>
      </c>
      <c r="DT7" s="25">
        <v>7.16</v>
      </c>
      <c r="DU7" s="25">
        <v>8.08</v>
      </c>
      <c r="DV7" s="25">
        <v>9.1999999999999993</v>
      </c>
      <c r="DW7" s="25">
        <v>11.56</v>
      </c>
      <c r="DX7" s="25">
        <v>14.48</v>
      </c>
      <c r="DY7" s="25">
        <v>16.27</v>
      </c>
      <c r="DZ7" s="25">
        <v>17.11</v>
      </c>
      <c r="EA7" s="25">
        <v>18.329999999999998</v>
      </c>
      <c r="EB7" s="25">
        <v>20.27</v>
      </c>
      <c r="EC7" s="25">
        <v>22.3</v>
      </c>
      <c r="ED7" s="25">
        <v>0.59</v>
      </c>
      <c r="EE7" s="25">
        <v>0.43</v>
      </c>
      <c r="EF7" s="25">
        <v>0.53</v>
      </c>
      <c r="EG7" s="25">
        <v>0.4</v>
      </c>
      <c r="EH7" s="25">
        <v>0.62</v>
      </c>
      <c r="EI7" s="25">
        <v>0.75</v>
      </c>
      <c r="EJ7" s="25">
        <v>0.63</v>
      </c>
      <c r="EK7" s="25">
        <v>0.63</v>
      </c>
      <c r="EL7" s="25">
        <v>0.6</v>
      </c>
      <c r="EM7" s="25">
        <v>0.56000000000000005</v>
      </c>
      <c r="EN7" s="25">
        <v>0.66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15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8" t="s">
        <v>44</v>
      </c>
      <c r="B10" s="29">
        <f t="shared" ref="B10:C10" si="15">DATEVALUE($B7+12-B11&amp;"/1/"&amp;B12)</f>
        <v>47119</v>
      </c>
      <c r="C10" s="29">
        <f t="shared" si="15"/>
        <v>47484</v>
      </c>
      <c r="D10" s="30">
        <f>DATEVALUE($B7+12-D11&amp;"/1/"&amp;D12)</f>
        <v>47849</v>
      </c>
      <c r="E10" s="30">
        <f>DATEVALUE($B7+12-E11&amp;"/1/"&amp;E12)</f>
        <v>48215</v>
      </c>
      <c r="F10" s="30">
        <f>DATEVALUE($B7+12-F11&amp;"/1/"&amp;F12)</f>
        <v>48582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2</v>
      </c>
      <c r="F12">
        <v>3</v>
      </c>
      <c r="G12" t="s">
        <v>106</v>
      </c>
    </row>
    <row r="13" spans="1:144" x14ac:dyDescent="0.15">
      <c r="B13" t="s">
        <v>107</v>
      </c>
      <c r="C13" t="s">
        <v>108</v>
      </c>
      <c r="D13" t="s">
        <v>109</v>
      </c>
      <c r="E13" t="s">
        <v>109</v>
      </c>
      <c r="F13" t="s">
        <v>109</v>
      </c>
      <c r="G13" t="s">
        <v>110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須貝 拓海</cp:lastModifiedBy>
  <cp:lastPrinted>2023-01-18T01:26:52Z</cp:lastPrinted>
  <dcterms:created xsi:type="dcterms:W3CDTF">2022-12-01T00:53:36Z</dcterms:created>
  <dcterms:modified xsi:type="dcterms:W3CDTF">2023-01-18T01:26:53Z</dcterms:modified>
  <cp:category/>
</cp:coreProperties>
</file>