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\\192.168.100.233\07_建設水道課\03_水道係\07業務関係\11調査・アンケート関係\01水道関係\R03\R4.1.7経営比較分析表\"/>
    </mc:Choice>
  </mc:AlternateContent>
  <xr:revisionPtr revIDLastSave="0" documentId="13_ncr:1_{656308A4-7923-4D4D-B9F7-C1967EB4FFF6}" xr6:coauthVersionLast="36" xr6:coauthVersionMax="36" xr10:uidLastSave="{00000000-0000-0000-0000-000000000000}"/>
  <workbookProtection workbookAlgorithmName="SHA-512" workbookHashValue="oZQaKvcUFLN3Mo+kLuDgteLn6/FiBTakhbls0g9YKMFr6N0DaD0SAMAsA9yd995q1UmZ0oLwbgo4DtoYRvnkFw==" workbookSaltValue="RoD6BJOWclLfRuwRA+N4Tw==" workbookSpinCount="100000" lockStructure="1"/>
  <bookViews>
    <workbookView xWindow="0" yWindow="0" windowWidth="28800" windowHeight="12225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<sst xmlns="http://schemas.openxmlformats.org/spreadsheetml/2006/main" count="228" uniqueCount="115">
  <si>
    <t>経営比較分析表（令和2年度決算）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</si>
  <si>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</si>
  <si>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</si>
  <si>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</si>
  <si>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</si>
  <si>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</si>
  <si>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</si>
  <si>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</si>
  <si>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</si>
  <si>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</si>
  <si>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</si>
  <si>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</si>
  <si>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</si>
  <si>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</si>
  <si>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</si>
  <si>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</si>
  <si>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</si>
  <si>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</si>
  <si>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</si>
  <si>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</si>
  <si>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</si>
  <si>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</si>
  <si>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令和2年度全国平均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</si>
  <si>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</si>
  <si>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</si>
  <si>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</si>
  <si>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</si>
  <si>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</si>
  <si>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</si>
  <si>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</si>
  <si>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</si>
  <si>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</si>
  <si>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</si>
  <si>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</si>
  <si>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</si>
  <si>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</si>
  <si>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</si>
  <si>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</si>
  <si>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</si>
  <si>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</si>
  <si>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</si>
  <si>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</si>
  <si>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</si>
  <si>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</si>
  <si>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</si>
  <si>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</si>
  <si>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</si>
  <si>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</si>
  <si>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</si>
  <si>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</si>
  <si>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</si>
  <si>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</si>
  <si>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</si>
  <si>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</si>
  <si>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</si>
  <si>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</si>
  <si>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</si>
  <si>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</si>
  <si>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</si>
  <si>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</si>
  <si>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</si>
  <si>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</si>
  <si>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</si>
  <si>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</si>
  <si>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</si>
  <si>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</si>
  <si>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</si>
  <si>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</si>
  <si>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</si>
  <si>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</si>
  <si>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</si>
  <si>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</si>
  <si>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</si>
  <si>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</si>
  <si>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</si>
  <si>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</si>
  <si>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</si>
  <si>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</si>
  <si>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</si>
  <si>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</si>
  <si>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</si>
  <si>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</si>
  <si>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</si>
  <si>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</si>
  <si>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</si>
  <si>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</si>
  <si>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</si>
  <si>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</si>
  <si>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</si>
  <si>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</si>
  <si>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</si>
  <si>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</si>
  <si>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</si>
  <si>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</si>
  <si>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</si>
  <si>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</si>
  <si>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</si>
  <si>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</si>
  <si>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</si>
  <si>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</si>
  <si>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</si>
  <si>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</si>
  <si>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</si>
  <si>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</si>
  <si>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</si>
  <si>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</si>
  <si>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</si>
  <si>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</si>
  <si>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</si>
  <si>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</si>
  <si>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</si>
  <si>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</si>
  <si>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・経常収支比率は100%を超えているものの、今後も引き続き健全経営に努めていく。
・企業債残高対給水収益比率については、新規の企業債発行を行っていないため逓減傾向にある。
・料金回収率が下がったのは、コロナ対策で料金半額措置を行ったためである。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rPh sb="87" eb="89">
      <t>リョウキン</t>
    </rPh>
    <rPh sb="89" eb="91">
      <t>カイシュウ</t>
    </rPh>
    <rPh sb="91" eb="92">
      <t>リツ</t>
    </rPh>
    <rPh sb="93" eb="94">
      <t>サ</t>
    </rPh>
    <rPh sb="103" eb="105">
      <t>タイサク</t>
    </rPh>
    <rPh sb="106" eb="108">
      <t>リョウキン</t>
    </rPh>
    <rPh sb="108" eb="110">
      <t>ハンガク</t>
    </rPh>
    <rPh sb="110" eb="112">
      <t>ソチ</t>
    </rPh>
    <rPh sb="113" eb="114">
      <t>オコナ</t>
    </rPh>
    <phoneticPr fontId="4"/>
  </si>
  <si>
    <t>・法定耐用年数を向かえた資産を多く有するため、有形固定資産減価償却率が高い状況にあり、管路や施設などの更新を計画的に行っていく必要がある。</t>
    <phoneticPr fontId="4"/>
  </si>
  <si>
    <t>・給水人口の減少に伴う給水収益の減が予想されるので、これまで以上に経費の削減、業務の効率化、有収率の向上に努め、健全経営を維持していく。
・平成30年度に策定した『経営戦略』に基づき、管路や施設を計画的に更新していく。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</si>
</sst>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0.47</c:v>
                </c:pt>
                <c:pt idx="1">
                  <c:v>0.41</c:v>
                </c:pt>
                <c:pt idx="2">
                  <c:v>0.18</c:v>
                </c:pt>
                <c:pt idx="3">
                  <c:v>0.19</c:v>
                </c:pt>
                <c:pt idx="4">
                  <c:v>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C-492E-9B6F-0A7782D7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0.46</c:v>
                </c:pt>
                <c:pt idx="1">
                  <c:v>0.44</c:v>
                </c:pt>
                <c:pt idx="2">
                  <c:v>0.52</c:v>
                </c:pt>
                <c:pt idx="3">
                  <c:v>0.47</c:v>
                </c:pt>
                <c:pt idx="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5C-492E-9B6F-0A7782D7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115.63</c:v>
                </c:pt>
                <c:pt idx="1">
                  <c:v>115.63</c:v>
                </c:pt>
                <c:pt idx="2">
                  <c:v>113.64</c:v>
                </c:pt>
                <c:pt idx="3">
                  <c:v>118.28</c:v>
                </c:pt>
                <c:pt idx="4">
                  <c:v>112.38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A-4894-A2EC-020F18BB8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107.95</c:v>
                </c:pt>
                <c:pt idx="1">
                  <c:v>104.47</c:v>
                </c:pt>
                <c:pt idx="2">
                  <c:v>103.81</c:v>
                </c:pt>
                <c:pt idx="3">
                  <c:v>104.35</c:v>
                </c:pt>
                <c:pt idx="4">
                  <c:v>105.34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A-4894-A2EC-020F18BB8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53.26</c:v>
                </c:pt>
                <c:pt idx="1">
                  <c:v>54.61</c:v>
                </c:pt>
                <c:pt idx="2">
                  <c:v>54.7</c:v>
                </c:pt>
                <c:pt idx="3">
                  <c:v>56.01</c:v>
                </c:pt>
                <c:pt idx="4">
                  <c:v>57.74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F-4FF6-BD7C-93178F07F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48.3</c:v>
                </c:pt>
                <c:pt idx="1">
                  <c:v>45.14</c:v>
                </c:pt>
                <c:pt idx="2">
                  <c:v>45.85</c:v>
                </c:pt>
                <c:pt idx="3">
                  <c:v>47.31</c:v>
                </c:pt>
                <c:pt idx="4">
                  <c:v>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AF-4FF6-BD7C-93178F07F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10.17</c:v>
                </c:pt>
                <c:pt idx="4" formatCode="#,##0.00;&quot;△&quot;#,##0.00;&quot;-&quot;">
                  <c:v>26.03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9-4861-BF38-84745D3C0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12.43</c:v>
                </c:pt>
                <c:pt idx="1">
                  <c:v>13.58</c:v>
                </c:pt>
                <c:pt idx="2">
                  <c:v>14.13</c:v>
                </c:pt>
                <c:pt idx="3">
                  <c:v>16.77</c:v>
                </c:pt>
                <c:pt idx="4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E9-4861-BF38-84745D3C0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4-40F4-83B5-91A3642A7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12.44</c:v>
                </c:pt>
                <c:pt idx="1">
                  <c:v>16.399999999999999</c:v>
                </c:pt>
                <c:pt idx="2">
                  <c:v>25.66</c:v>
                </c:pt>
                <c:pt idx="3">
                  <c:v>21.69</c:v>
                </c:pt>
                <c:pt idx="4">
                  <c:v>24.04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F4-40F4-83B5-91A3642A7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1804.1</c:v>
                </c:pt>
                <c:pt idx="1">
                  <c:v>1174.9000000000001</c:v>
                </c:pt>
                <c:pt idx="2">
                  <c:v>1339.38</c:v>
                </c:pt>
                <c:pt idx="3">
                  <c:v>1646.56</c:v>
                </c:pt>
                <c:pt idx="4">
                  <c:v>1768.47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DE-4753-9223-0B1B3786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371.89</c:v>
                </c:pt>
                <c:pt idx="1">
                  <c:v>293.23</c:v>
                </c:pt>
                <c:pt idx="2">
                  <c:v>300.14</c:v>
                </c:pt>
                <c:pt idx="3">
                  <c:v>301.04000000000002</c:v>
                </c:pt>
                <c:pt idx="4">
                  <c:v>305.08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DE-4753-9223-0B1B3786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72.400000000000006</c:v>
                </c:pt>
                <c:pt idx="1">
                  <c:v>65.459999999999994</c:v>
                </c:pt>
                <c:pt idx="2">
                  <c:v>55.72</c:v>
                </c:pt>
                <c:pt idx="3">
                  <c:v>49.23</c:v>
                </c:pt>
                <c:pt idx="4">
                  <c:v>49.31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9-442C-A846-78F99F257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483.11</c:v>
                </c:pt>
                <c:pt idx="1">
                  <c:v>542.29999999999995</c:v>
                </c:pt>
                <c:pt idx="2">
                  <c:v>566.65</c:v>
                </c:pt>
                <c:pt idx="3">
                  <c:v>551.62</c:v>
                </c:pt>
                <c:pt idx="4">
                  <c:v>585.59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D9-442C-A846-78F99F257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108.05</c:v>
                </c:pt>
                <c:pt idx="1">
                  <c:v>113.32</c:v>
                </c:pt>
                <c:pt idx="2">
                  <c:v>111.71</c:v>
                </c:pt>
                <c:pt idx="3">
                  <c:v>113.95</c:v>
                </c:pt>
                <c:pt idx="4">
                  <c:v>85.96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17-4374-BD03-44E73E1E0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93.28</c:v>
                </c:pt>
                <c:pt idx="1">
                  <c:v>87.51</c:v>
                </c:pt>
                <c:pt idx="2">
                  <c:v>84.77</c:v>
                </c:pt>
                <c:pt idx="3">
                  <c:v>87.11</c:v>
                </c:pt>
                <c:pt idx="4">
                  <c:v>82.78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17-4374-BD03-44E73E1E0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214</c:v>
                </c:pt>
                <c:pt idx="1">
                  <c:v>204.51</c:v>
                </c:pt>
                <c:pt idx="2">
                  <c:v>207.48</c:v>
                </c:pt>
                <c:pt idx="3">
                  <c:v>204.34</c:v>
                </c:pt>
                <c:pt idx="4">
                  <c:v>212.95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D-4919-951A-E272793E2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208.29</c:v>
                </c:pt>
                <c:pt idx="1">
                  <c:v>218.42</c:v>
                </c:pt>
                <c:pt idx="2">
                  <c:v>227.27</c:v>
                </c:pt>
                <c:pt idx="3">
                  <c:v>223.98</c:v>
                </c:pt>
                <c:pt idx="4">
                  <c:v>225.09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7D-4919-951A-E272793E2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63.18</c:v>
                </c:pt>
                <c:pt idx="1">
                  <c:v>61.52</c:v>
                </c:pt>
                <c:pt idx="2">
                  <c:v>62.37</c:v>
                </c:pt>
                <c:pt idx="3">
                  <c:v>59.2</c:v>
                </c:pt>
                <c:pt idx="4">
                  <c:v>61.14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14-46ED-9F99-02E61F836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49.32</c:v>
                </c:pt>
                <c:pt idx="1">
                  <c:v>50.24</c:v>
                </c:pt>
                <c:pt idx="2">
                  <c:v>50.29</c:v>
                </c:pt>
                <c:pt idx="3">
                  <c:v>49.64</c:v>
                </c:pt>
                <c:pt idx="4">
                  <c:v>49.38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4-46ED-9F99-02E61F836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74.239999999999995</c:v>
                </c:pt>
                <c:pt idx="1">
                  <c:v>74.45</c:v>
                </c:pt>
                <c:pt idx="2">
                  <c:v>74.66</c:v>
                </c:pt>
                <c:pt idx="3">
                  <c:v>74.84</c:v>
                </c:pt>
                <c:pt idx="4">
                  <c:v>75.010000000000005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8F-40DB-B158-0F3B2702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79.34</c:v>
                </c:pt>
                <c:pt idx="1">
                  <c:v>78.650000000000006</c:v>
                </c:pt>
                <c:pt idx="2">
                  <c:v>77.73</c:v>
                </c:pt>
                <c:pt idx="3">
                  <c:v>78.09</c:v>
                </c:pt>
                <c:pt idx="4">
                  <c:v>78.010000000000005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8F-40DB-B158-0F3B2702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【275.67】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【166.40】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【20.63】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Normal="100" workbookViewId="0">
      <selection activeCell="CA66" sqref="CA6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</row>
    <row r="3" spans="1:78" ht="9.75" customHeight="1" x14ac:dyDescent="0.15">
      <c r="A3" s="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</row>
    <row r="4" spans="1:78" ht="9.75" customHeight="1" x14ac:dyDescent="0.15">
      <c r="A4" s="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5" t="str">
        <f>データ!H6</f>
        <v>山形県　朝日町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86"/>
      <c r="AF6" s="86"/>
      <c r="AG6" s="8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4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A8</v>
      </c>
      <c r="X8" s="83"/>
      <c r="Y8" s="83"/>
      <c r="Z8" s="83"/>
      <c r="AA8" s="83"/>
      <c r="AB8" s="83"/>
      <c r="AC8" s="83"/>
      <c r="AD8" s="83" t="str">
        <f>データ!$M$6</f>
        <v>非設置</v>
      </c>
      <c r="AE8" s="83"/>
      <c r="AF8" s="83"/>
      <c r="AG8" s="83"/>
      <c r="AH8" s="83"/>
      <c r="AI8" s="83"/>
      <c r="AJ8" s="83"/>
      <c r="AK8" s="4"/>
      <c r="AL8" s="71">
        <f>データ!$R$6</f>
        <v>6556</v>
      </c>
      <c r="AM8" s="71"/>
      <c r="AN8" s="71"/>
      <c r="AO8" s="71"/>
      <c r="AP8" s="71"/>
      <c r="AQ8" s="71"/>
      <c r="AR8" s="71"/>
      <c r="AS8" s="71"/>
      <c r="AT8" s="67">
        <f>データ!$S$6</f>
        <v>196.81</v>
      </c>
      <c r="AU8" s="68"/>
      <c r="AV8" s="68"/>
      <c r="AW8" s="68"/>
      <c r="AX8" s="68"/>
      <c r="AY8" s="68"/>
      <c r="AZ8" s="68"/>
      <c r="BA8" s="68"/>
      <c r="BB8" s="70">
        <f>データ!$T$6</f>
        <v>33.31</v>
      </c>
      <c r="BC8" s="70"/>
      <c r="BD8" s="70"/>
      <c r="BE8" s="70"/>
      <c r="BF8" s="70"/>
      <c r="BG8" s="70"/>
      <c r="BH8" s="70"/>
      <c r="BI8" s="70"/>
      <c r="BJ8" s="3"/>
      <c r="BK8" s="3"/>
      <c r="BL8" s="74" t="s">
        <v>10</v>
      </c>
      <c r="BM8" s="7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4"/>
      <c r="AI9" s="4"/>
      <c r="AJ9" s="4"/>
      <c r="AK9" s="4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3"/>
      <c r="BK9" s="3"/>
      <c r="BL9" s="65" t="s">
        <v>19</v>
      </c>
      <c r="BM9" s="66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92.96</v>
      </c>
      <c r="J10" s="68"/>
      <c r="K10" s="68"/>
      <c r="L10" s="68"/>
      <c r="M10" s="68"/>
      <c r="N10" s="68"/>
      <c r="O10" s="69"/>
      <c r="P10" s="70">
        <f>データ!$P$6</f>
        <v>97.17</v>
      </c>
      <c r="Q10" s="70"/>
      <c r="R10" s="70"/>
      <c r="S10" s="70"/>
      <c r="T10" s="70"/>
      <c r="U10" s="70"/>
      <c r="V10" s="70"/>
      <c r="W10" s="71">
        <f>データ!$Q$6</f>
        <v>4587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4"/>
      <c r="AI10" s="4"/>
      <c r="AJ10" s="4"/>
      <c r="AK10" s="4"/>
      <c r="AL10" s="71">
        <f>データ!$U$6</f>
        <v>6293</v>
      </c>
      <c r="AM10" s="71"/>
      <c r="AN10" s="71"/>
      <c r="AO10" s="71"/>
      <c r="AP10" s="71"/>
      <c r="AQ10" s="71"/>
      <c r="AR10" s="71"/>
      <c r="AS10" s="71"/>
      <c r="AT10" s="67">
        <f>データ!$V$6</f>
        <v>19.5</v>
      </c>
      <c r="AU10" s="68"/>
      <c r="AV10" s="68"/>
      <c r="AW10" s="68"/>
      <c r="AX10" s="68"/>
      <c r="AY10" s="68"/>
      <c r="AZ10" s="68"/>
      <c r="BA10" s="68"/>
      <c r="BB10" s="70">
        <f>データ!$W$6</f>
        <v>322.72000000000003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7" t="s">
        <v>23</v>
      </c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</row>
    <row r="14" spans="1:78" ht="13.5" customHeight="1" x14ac:dyDescent="0.15">
      <c r="A14" s="2"/>
      <c r="B14" s="59" t="s">
        <v>24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1"/>
      <c r="BK14" s="2"/>
      <c r="BL14" s="45" t="s">
        <v>25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15">
      <c r="A15" s="2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4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51" t="s">
        <v>112</v>
      </c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3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51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3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3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51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3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51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3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51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3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51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3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51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3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51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3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51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3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51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3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51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3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51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3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51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3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3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5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3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5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3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3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3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1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3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51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3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51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3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51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3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51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3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51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3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51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3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51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3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51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3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45" t="s">
        <v>26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51" t="s">
        <v>113</v>
      </c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3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51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3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51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3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51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3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51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3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51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3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51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3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51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3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51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3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1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3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1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3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1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3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1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3"/>
    </row>
    <row r="60" spans="1:78" ht="13.5" customHeight="1" x14ac:dyDescent="0.15">
      <c r="A60" s="2"/>
      <c r="B60" s="62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4"/>
      <c r="BK60" s="2"/>
      <c r="BL60" s="51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3"/>
    </row>
    <row r="61" spans="1:78" ht="13.5" customHeight="1" x14ac:dyDescent="0.15">
      <c r="A61" s="2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4"/>
      <c r="BK61" s="2"/>
      <c r="BL61" s="51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3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51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3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45" t="s">
        <v>28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51" t="s">
        <v>114</v>
      </c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3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51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3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51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3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51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3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51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3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51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3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51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3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51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3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51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3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51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3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51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3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51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3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51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3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51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3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51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3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51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3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4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6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【110.27】</v>
      </c>
      <c r="F85" s="27" t="str">
        <f>データ!AS6</f>
        <v>【1.15】</v>
      </c>
      <c r="G85" s="27" t="str">
        <f>データ!BD6</f>
        <v>【260.31】</v>
      </c>
      <c r="H85" s="27" t="str">
        <f>データ!BO6</f>
        <v>【275.67】</v>
      </c>
      <c r="I85" s="27" t="str">
        <f>データ!BZ6</f>
        <v>【100.05】</v>
      </c>
      <c r="J85" s="27" t="str">
        <f>データ!CK6</f>
        <v>【166.40】</v>
      </c>
      <c r="K85" s="27" t="str">
        <f>データ!CV6</f>
        <v>【60.69】</v>
      </c>
      <c r="L85" s="27" t="str">
        <f>データ!DG6</f>
        <v>【89.82】</v>
      </c>
      <c r="M85" s="27" t="str">
        <f>データ!DR6</f>
        <v>【50.19】</v>
      </c>
      <c r="N85" s="27" t="str">
        <f>データ!EC6</f>
        <v>【20.63】</v>
      </c>
      <c r="O85" s="27" t="str">
        <f>データ!EN6</f>
        <v>【0.69】</v>
      </c>
    </row>
  </sheetData>
  <sheetProtection algorithmName="SHA-512" hashValue="+8MmkBo5QEzZws6gzmwrPHVAfDjmFDpUSH1pFadTEs9s9btZXHIpxNsQpU5D0yktd/cohTGEFNfEkO+mMRSUiQ==" saltValue="LjAO61PR9acKsRfbU6Abqw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2020</v>
      </c>
      <c r="C6" s="34">
        <f t="shared" ref="C6:W6" si="3">C7</f>
        <v>63231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朝日町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A8</v>
      </c>
      <c r="M6" s="34" t="str">
        <f t="shared" si="3"/>
        <v>非設置</v>
      </c>
      <c r="N6" s="35" t="str">
        <f t="shared" si="3"/>
        <v>-</v>
      </c>
      <c r="O6" s="35">
        <f t="shared" si="3"/>
        <v>92.96</v>
      </c>
      <c r="P6" s="35">
        <f t="shared" si="3"/>
        <v>97.17</v>
      </c>
      <c r="Q6" s="35">
        <f t="shared" si="3"/>
        <v>4587</v>
      </c>
      <c r="R6" s="35">
        <f t="shared" si="3"/>
        <v>6556</v>
      </c>
      <c r="S6" s="35">
        <f t="shared" si="3"/>
        <v>196.81</v>
      </c>
      <c r="T6" s="35">
        <f t="shared" si="3"/>
        <v>33.31</v>
      </c>
      <c r="U6" s="35">
        <f t="shared" si="3"/>
        <v>6293</v>
      </c>
      <c r="V6" s="35">
        <f t="shared" si="3"/>
        <v>19.5</v>
      </c>
      <c r="W6" s="35">
        <f t="shared" si="3"/>
        <v>322.72000000000003</v>
      </c>
      <c r="X6" s="36">
        <f>IF(X7="",NA(),X7)</f>
        <v>115.63</v>
      </c>
      <c r="Y6" s="36">
        <f t="shared" ref="Y6:AG6" si="4">IF(Y7="",NA(),Y7)</f>
        <v>115.63</v>
      </c>
      <c r="Z6" s="36">
        <f t="shared" si="4"/>
        <v>113.64</v>
      </c>
      <c r="AA6" s="36">
        <f t="shared" si="4"/>
        <v>118.28</v>
      </c>
      <c r="AB6" s="36">
        <f t="shared" si="4"/>
        <v>112.38</v>
      </c>
      <c r="AC6" s="36">
        <f t="shared" si="4"/>
        <v>107.95</v>
      </c>
      <c r="AD6" s="36">
        <f t="shared" si="4"/>
        <v>104.47</v>
      </c>
      <c r="AE6" s="36">
        <f t="shared" si="4"/>
        <v>103.81</v>
      </c>
      <c r="AF6" s="36">
        <f t="shared" si="4"/>
        <v>104.35</v>
      </c>
      <c r="AG6" s="36">
        <f t="shared" si="4"/>
        <v>105.34</v>
      </c>
      <c r="AH6" s="35" t="str">
        <f>IF(AH7="","",IF(AH7="-","【-】","【"&amp;SUBSTITUTE(TEXT(AH7,"#,##0.00"),"-","△")&amp;"】"))</f>
        <v>【110.27】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12.44</v>
      </c>
      <c r="AO6" s="36">
        <f t="shared" si="5"/>
        <v>16.399999999999999</v>
      </c>
      <c r="AP6" s="36">
        <f t="shared" si="5"/>
        <v>25.66</v>
      </c>
      <c r="AQ6" s="36">
        <f t="shared" si="5"/>
        <v>21.69</v>
      </c>
      <c r="AR6" s="36">
        <f t="shared" si="5"/>
        <v>24.04</v>
      </c>
      <c r="AS6" s="35" t="str">
        <f>IF(AS7="","",IF(AS7="-","【-】","【"&amp;SUBSTITUTE(TEXT(AS7,"#,##0.00"),"-","△")&amp;"】"))</f>
        <v>【1.15】</v>
      </c>
      <c r="AT6" s="36">
        <f>IF(AT7="",NA(),AT7)</f>
        <v>1804.1</v>
      </c>
      <c r="AU6" s="36">
        <f t="shared" ref="AU6:BC6" si="6">IF(AU7="",NA(),AU7)</f>
        <v>1174.9000000000001</v>
      </c>
      <c r="AV6" s="36">
        <f t="shared" si="6"/>
        <v>1339.38</v>
      </c>
      <c r="AW6" s="36">
        <f t="shared" si="6"/>
        <v>1646.56</v>
      </c>
      <c r="AX6" s="36">
        <f t="shared" si="6"/>
        <v>1768.47</v>
      </c>
      <c r="AY6" s="36">
        <f t="shared" si="6"/>
        <v>371.89</v>
      </c>
      <c r="AZ6" s="36">
        <f t="shared" si="6"/>
        <v>293.23</v>
      </c>
      <c r="BA6" s="36">
        <f t="shared" si="6"/>
        <v>300.14</v>
      </c>
      <c r="BB6" s="36">
        <f t="shared" si="6"/>
        <v>301.04000000000002</v>
      </c>
      <c r="BC6" s="36">
        <f t="shared" si="6"/>
        <v>305.08</v>
      </c>
      <c r="BD6" s="35" t="str">
        <f>IF(BD7="","",IF(BD7="-","【-】","【"&amp;SUBSTITUTE(TEXT(BD7,"#,##0.00"),"-","△")&amp;"】"))</f>
        <v>【260.31】</v>
      </c>
      <c r="BE6" s="36">
        <f>IF(BE7="",NA(),BE7)</f>
        <v>72.400000000000006</v>
      </c>
      <c r="BF6" s="36">
        <f t="shared" ref="BF6:BN6" si="7">IF(BF7="",NA(),BF7)</f>
        <v>65.459999999999994</v>
      </c>
      <c r="BG6" s="36">
        <f t="shared" si="7"/>
        <v>55.72</v>
      </c>
      <c r="BH6" s="36">
        <f t="shared" si="7"/>
        <v>49.23</v>
      </c>
      <c r="BI6" s="36">
        <f t="shared" si="7"/>
        <v>49.31</v>
      </c>
      <c r="BJ6" s="36">
        <f t="shared" si="7"/>
        <v>483.11</v>
      </c>
      <c r="BK6" s="36">
        <f t="shared" si="7"/>
        <v>542.29999999999995</v>
      </c>
      <c r="BL6" s="36">
        <f t="shared" si="7"/>
        <v>566.65</v>
      </c>
      <c r="BM6" s="36">
        <f t="shared" si="7"/>
        <v>551.62</v>
      </c>
      <c r="BN6" s="36">
        <f t="shared" si="7"/>
        <v>585.59</v>
      </c>
      <c r="BO6" s="35" t="str">
        <f>IF(BO7="","",IF(BO7="-","【-】","【"&amp;SUBSTITUTE(TEXT(BO7,"#,##0.00"),"-","△")&amp;"】"))</f>
        <v>【275.67】</v>
      </c>
      <c r="BP6" s="36">
        <f>IF(BP7="",NA(),BP7)</f>
        <v>108.05</v>
      </c>
      <c r="BQ6" s="36">
        <f t="shared" ref="BQ6:BY6" si="8">IF(BQ7="",NA(),BQ7)</f>
        <v>113.32</v>
      </c>
      <c r="BR6" s="36">
        <f t="shared" si="8"/>
        <v>111.71</v>
      </c>
      <c r="BS6" s="36">
        <f t="shared" si="8"/>
        <v>113.95</v>
      </c>
      <c r="BT6" s="36">
        <f t="shared" si="8"/>
        <v>85.96</v>
      </c>
      <c r="BU6" s="36">
        <f t="shared" si="8"/>
        <v>93.28</v>
      </c>
      <c r="BV6" s="36">
        <f t="shared" si="8"/>
        <v>87.51</v>
      </c>
      <c r="BW6" s="36">
        <f t="shared" si="8"/>
        <v>84.77</v>
      </c>
      <c r="BX6" s="36">
        <f t="shared" si="8"/>
        <v>87.11</v>
      </c>
      <c r="BY6" s="36">
        <f t="shared" si="8"/>
        <v>82.78</v>
      </c>
      <c r="BZ6" s="35" t="str">
        <f>IF(BZ7="","",IF(BZ7="-","【-】","【"&amp;SUBSTITUTE(TEXT(BZ7,"#,##0.00"),"-","△")&amp;"】"))</f>
        <v>【100.05】</v>
      </c>
      <c r="CA6" s="36">
        <f>IF(CA7="",NA(),CA7)</f>
        <v>214</v>
      </c>
      <c r="CB6" s="36">
        <f t="shared" ref="CB6:CJ6" si="9">IF(CB7="",NA(),CB7)</f>
        <v>204.51</v>
      </c>
      <c r="CC6" s="36">
        <f t="shared" si="9"/>
        <v>207.48</v>
      </c>
      <c r="CD6" s="36">
        <f t="shared" si="9"/>
        <v>204.34</v>
      </c>
      <c r="CE6" s="36">
        <f t="shared" si="9"/>
        <v>212.95</v>
      </c>
      <c r="CF6" s="36">
        <f t="shared" si="9"/>
        <v>208.29</v>
      </c>
      <c r="CG6" s="36">
        <f t="shared" si="9"/>
        <v>218.42</v>
      </c>
      <c r="CH6" s="36">
        <f t="shared" si="9"/>
        <v>227.27</v>
      </c>
      <c r="CI6" s="36">
        <f t="shared" si="9"/>
        <v>223.98</v>
      </c>
      <c r="CJ6" s="36">
        <f t="shared" si="9"/>
        <v>225.09</v>
      </c>
      <c r="CK6" s="35" t="str">
        <f>IF(CK7="","",IF(CK7="-","【-】","【"&amp;SUBSTITUTE(TEXT(CK7,"#,##0.00"),"-","△")&amp;"】"))</f>
        <v>【166.40】</v>
      </c>
      <c r="CL6" s="36">
        <f>IF(CL7="",NA(),CL7)</f>
        <v>63.18</v>
      </c>
      <c r="CM6" s="36">
        <f t="shared" ref="CM6:CU6" si="10">IF(CM7="",NA(),CM7)</f>
        <v>61.52</v>
      </c>
      <c r="CN6" s="36">
        <f t="shared" si="10"/>
        <v>62.37</v>
      </c>
      <c r="CO6" s="36">
        <f t="shared" si="10"/>
        <v>59.2</v>
      </c>
      <c r="CP6" s="36">
        <f t="shared" si="10"/>
        <v>61.14</v>
      </c>
      <c r="CQ6" s="36">
        <f t="shared" si="10"/>
        <v>49.32</v>
      </c>
      <c r="CR6" s="36">
        <f t="shared" si="10"/>
        <v>50.24</v>
      </c>
      <c r="CS6" s="36">
        <f t="shared" si="10"/>
        <v>50.29</v>
      </c>
      <c r="CT6" s="36">
        <f t="shared" si="10"/>
        <v>49.64</v>
      </c>
      <c r="CU6" s="36">
        <f t="shared" si="10"/>
        <v>49.38</v>
      </c>
      <c r="CV6" s="35" t="str">
        <f>IF(CV7="","",IF(CV7="-","【-】","【"&amp;SUBSTITUTE(TEXT(CV7,"#,##0.00"),"-","△")&amp;"】"))</f>
        <v>【60.69】</v>
      </c>
      <c r="CW6" s="36">
        <f>IF(CW7="",NA(),CW7)</f>
        <v>74.239999999999995</v>
      </c>
      <c r="CX6" s="36">
        <f t="shared" ref="CX6:DF6" si="11">IF(CX7="",NA(),CX7)</f>
        <v>74.45</v>
      </c>
      <c r="CY6" s="36">
        <f t="shared" si="11"/>
        <v>74.66</v>
      </c>
      <c r="CZ6" s="36">
        <f t="shared" si="11"/>
        <v>74.84</v>
      </c>
      <c r="DA6" s="36">
        <f t="shared" si="11"/>
        <v>75.010000000000005</v>
      </c>
      <c r="DB6" s="36">
        <f t="shared" si="11"/>
        <v>79.34</v>
      </c>
      <c r="DC6" s="36">
        <f t="shared" si="11"/>
        <v>78.650000000000006</v>
      </c>
      <c r="DD6" s="36">
        <f t="shared" si="11"/>
        <v>77.73</v>
      </c>
      <c r="DE6" s="36">
        <f t="shared" si="11"/>
        <v>78.09</v>
      </c>
      <c r="DF6" s="36">
        <f t="shared" si="11"/>
        <v>78.010000000000005</v>
      </c>
      <c r="DG6" s="35" t="str">
        <f>IF(DG7="","",IF(DG7="-","【-】","【"&amp;SUBSTITUTE(TEXT(DG7,"#,##0.00"),"-","△")&amp;"】"))</f>
        <v>【89.82】</v>
      </c>
      <c r="DH6" s="36">
        <f>IF(DH7="",NA(),DH7)</f>
        <v>53.26</v>
      </c>
      <c r="DI6" s="36">
        <f t="shared" ref="DI6:DQ6" si="12">IF(DI7="",NA(),DI7)</f>
        <v>54.61</v>
      </c>
      <c r="DJ6" s="36">
        <f t="shared" si="12"/>
        <v>54.7</v>
      </c>
      <c r="DK6" s="36">
        <f t="shared" si="12"/>
        <v>56.01</v>
      </c>
      <c r="DL6" s="36">
        <f t="shared" si="12"/>
        <v>57.74</v>
      </c>
      <c r="DM6" s="36">
        <f t="shared" si="12"/>
        <v>48.3</v>
      </c>
      <c r="DN6" s="36">
        <f t="shared" si="12"/>
        <v>45.14</v>
      </c>
      <c r="DO6" s="36">
        <f t="shared" si="12"/>
        <v>45.85</v>
      </c>
      <c r="DP6" s="36">
        <f t="shared" si="12"/>
        <v>47.31</v>
      </c>
      <c r="DQ6" s="36">
        <f t="shared" si="12"/>
        <v>47.5</v>
      </c>
      <c r="DR6" s="35" t="str">
        <f>IF(DR7="","",IF(DR7="-","【-】","【"&amp;SUBSTITUTE(TEXT(DR7,"#,##0.00"),"-","△")&amp;"】"))</f>
        <v>【50.19】</v>
      </c>
      <c r="DS6" s="35">
        <f>IF(DS7="",NA(),DS7)</f>
        <v>0</v>
      </c>
      <c r="DT6" s="35">
        <f t="shared" ref="DT6:EB6" si="13">IF(DT7="",NA(),DT7)</f>
        <v>0</v>
      </c>
      <c r="DU6" s="35">
        <f t="shared" si="13"/>
        <v>0</v>
      </c>
      <c r="DV6" s="36">
        <f t="shared" si="13"/>
        <v>10.17</v>
      </c>
      <c r="DW6" s="36">
        <f t="shared" si="13"/>
        <v>26.03</v>
      </c>
      <c r="DX6" s="36">
        <f t="shared" si="13"/>
        <v>12.43</v>
      </c>
      <c r="DY6" s="36">
        <f t="shared" si="13"/>
        <v>13.58</v>
      </c>
      <c r="DZ6" s="36">
        <f t="shared" si="13"/>
        <v>14.13</v>
      </c>
      <c r="EA6" s="36">
        <f t="shared" si="13"/>
        <v>16.77</v>
      </c>
      <c r="EB6" s="36">
        <f t="shared" si="13"/>
        <v>17.399999999999999</v>
      </c>
      <c r="EC6" s="35" t="str">
        <f>IF(EC7="","",IF(EC7="-","【-】","【"&amp;SUBSTITUTE(TEXT(EC7,"#,##0.00"),"-","△")&amp;"】"))</f>
        <v>【20.63】</v>
      </c>
      <c r="ED6" s="36">
        <f>IF(ED7="",NA(),ED7)</f>
        <v>0.47</v>
      </c>
      <c r="EE6" s="36">
        <f t="shared" ref="EE6:EM6" si="14">IF(EE7="",NA(),EE7)</f>
        <v>0.41</v>
      </c>
      <c r="EF6" s="36">
        <f t="shared" si="14"/>
        <v>0.18</v>
      </c>
      <c r="EG6" s="36">
        <f t="shared" si="14"/>
        <v>0.19</v>
      </c>
      <c r="EH6" s="36">
        <f t="shared" si="14"/>
        <v>1.07</v>
      </c>
      <c r="EI6" s="36">
        <f t="shared" si="14"/>
        <v>0.46</v>
      </c>
      <c r="EJ6" s="36">
        <f t="shared" si="14"/>
        <v>0.44</v>
      </c>
      <c r="EK6" s="36">
        <f t="shared" si="14"/>
        <v>0.52</v>
      </c>
      <c r="EL6" s="36">
        <f t="shared" si="14"/>
        <v>0.47</v>
      </c>
      <c r="EM6" s="36">
        <f t="shared" si="14"/>
        <v>0.4</v>
      </c>
      <c r="EN6" s="35" t="str">
        <f>IF(EN7="","",IF(EN7="-","【-】","【"&amp;SUBSTITUTE(TEXT(EN7,"#,##0.00"),"-","△")&amp;"】"))</f>
        <v>【0.69】</v>
      </c>
    </row>
    <row r="7" spans="1:144" s="37" customFormat="1" x14ac:dyDescent="0.15">
      <c r="A7" s="29"/>
      <c r="B7" s="38">
        <v>2020</v>
      </c>
      <c r="C7" s="38">
        <v>63231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92.96</v>
      </c>
      <c r="P7" s="39">
        <v>97.17</v>
      </c>
      <c r="Q7" s="39">
        <v>4587</v>
      </c>
      <c r="R7" s="39">
        <v>6556</v>
      </c>
      <c r="S7" s="39">
        <v>196.81</v>
      </c>
      <c r="T7" s="39">
        <v>33.31</v>
      </c>
      <c r="U7" s="39">
        <v>6293</v>
      </c>
      <c r="V7" s="39">
        <v>19.5</v>
      </c>
      <c r="W7" s="39">
        <v>322.72000000000003</v>
      </c>
      <c r="X7" s="39">
        <v>115.63</v>
      </c>
      <c r="Y7" s="39">
        <v>115.63</v>
      </c>
      <c r="Z7" s="39">
        <v>113.64</v>
      </c>
      <c r="AA7" s="39">
        <v>118.28</v>
      </c>
      <c r="AB7" s="39">
        <v>112.38</v>
      </c>
      <c r="AC7" s="39">
        <v>107.95</v>
      </c>
      <c r="AD7" s="39">
        <v>104.47</v>
      </c>
      <c r="AE7" s="39">
        <v>103.81</v>
      </c>
      <c r="AF7" s="39">
        <v>104.35</v>
      </c>
      <c r="AG7" s="39">
        <v>105.34</v>
      </c>
      <c r="AH7" s="39">
        <v>110.27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12.44</v>
      </c>
      <c r="AO7" s="39">
        <v>16.399999999999999</v>
      </c>
      <c r="AP7" s="39">
        <v>25.66</v>
      </c>
      <c r="AQ7" s="39">
        <v>21.69</v>
      </c>
      <c r="AR7" s="39">
        <v>24.04</v>
      </c>
      <c r="AS7" s="39">
        <v>1.1499999999999999</v>
      </c>
      <c r="AT7" s="39">
        <v>1804.1</v>
      </c>
      <c r="AU7" s="39">
        <v>1174.9000000000001</v>
      </c>
      <c r="AV7" s="39">
        <v>1339.38</v>
      </c>
      <c r="AW7" s="39">
        <v>1646.56</v>
      </c>
      <c r="AX7" s="39">
        <v>1768.47</v>
      </c>
      <c r="AY7" s="39">
        <v>371.89</v>
      </c>
      <c r="AZ7" s="39">
        <v>293.23</v>
      </c>
      <c r="BA7" s="39">
        <v>300.14</v>
      </c>
      <c r="BB7" s="39">
        <v>301.04000000000002</v>
      </c>
      <c r="BC7" s="39">
        <v>305.08</v>
      </c>
      <c r="BD7" s="39">
        <v>260.31</v>
      </c>
      <c r="BE7" s="39">
        <v>72.400000000000006</v>
      </c>
      <c r="BF7" s="39">
        <v>65.459999999999994</v>
      </c>
      <c r="BG7" s="39">
        <v>55.72</v>
      </c>
      <c r="BH7" s="39">
        <v>49.23</v>
      </c>
      <c r="BI7" s="39">
        <v>49.31</v>
      </c>
      <c r="BJ7" s="39">
        <v>483.11</v>
      </c>
      <c r="BK7" s="39">
        <v>542.29999999999995</v>
      </c>
      <c r="BL7" s="39">
        <v>566.65</v>
      </c>
      <c r="BM7" s="39">
        <v>551.62</v>
      </c>
      <c r="BN7" s="39">
        <v>585.59</v>
      </c>
      <c r="BO7" s="39">
        <v>275.67</v>
      </c>
      <c r="BP7" s="39">
        <v>108.05</v>
      </c>
      <c r="BQ7" s="39">
        <v>113.32</v>
      </c>
      <c r="BR7" s="39">
        <v>111.71</v>
      </c>
      <c r="BS7" s="39">
        <v>113.95</v>
      </c>
      <c r="BT7" s="39">
        <v>85.96</v>
      </c>
      <c r="BU7" s="39">
        <v>93.28</v>
      </c>
      <c r="BV7" s="39">
        <v>87.51</v>
      </c>
      <c r="BW7" s="39">
        <v>84.77</v>
      </c>
      <c r="BX7" s="39">
        <v>87.11</v>
      </c>
      <c r="BY7" s="39">
        <v>82.78</v>
      </c>
      <c r="BZ7" s="39">
        <v>100.05</v>
      </c>
      <c r="CA7" s="39">
        <v>214</v>
      </c>
      <c r="CB7" s="39">
        <v>204.51</v>
      </c>
      <c r="CC7" s="39">
        <v>207.48</v>
      </c>
      <c r="CD7" s="39">
        <v>204.34</v>
      </c>
      <c r="CE7" s="39">
        <v>212.95</v>
      </c>
      <c r="CF7" s="39">
        <v>208.29</v>
      </c>
      <c r="CG7" s="39">
        <v>218.42</v>
      </c>
      <c r="CH7" s="39">
        <v>227.27</v>
      </c>
      <c r="CI7" s="39">
        <v>223.98</v>
      </c>
      <c r="CJ7" s="39">
        <v>225.09</v>
      </c>
      <c r="CK7" s="39">
        <v>166.4</v>
      </c>
      <c r="CL7" s="39">
        <v>63.18</v>
      </c>
      <c r="CM7" s="39">
        <v>61.52</v>
      </c>
      <c r="CN7" s="39">
        <v>62.37</v>
      </c>
      <c r="CO7" s="39">
        <v>59.2</v>
      </c>
      <c r="CP7" s="39">
        <v>61.14</v>
      </c>
      <c r="CQ7" s="39">
        <v>49.32</v>
      </c>
      <c r="CR7" s="39">
        <v>50.24</v>
      </c>
      <c r="CS7" s="39">
        <v>50.29</v>
      </c>
      <c r="CT7" s="39">
        <v>49.64</v>
      </c>
      <c r="CU7" s="39">
        <v>49.38</v>
      </c>
      <c r="CV7" s="39">
        <v>60.69</v>
      </c>
      <c r="CW7" s="39">
        <v>74.239999999999995</v>
      </c>
      <c r="CX7" s="39">
        <v>74.45</v>
      </c>
      <c r="CY7" s="39">
        <v>74.66</v>
      </c>
      <c r="CZ7" s="39">
        <v>74.84</v>
      </c>
      <c r="DA7" s="39">
        <v>75.010000000000005</v>
      </c>
      <c r="DB7" s="39">
        <v>79.34</v>
      </c>
      <c r="DC7" s="39">
        <v>78.650000000000006</v>
      </c>
      <c r="DD7" s="39">
        <v>77.73</v>
      </c>
      <c r="DE7" s="39">
        <v>78.09</v>
      </c>
      <c r="DF7" s="39">
        <v>78.010000000000005</v>
      </c>
      <c r="DG7" s="39">
        <v>89.82</v>
      </c>
      <c r="DH7" s="39">
        <v>53.26</v>
      </c>
      <c r="DI7" s="39">
        <v>54.61</v>
      </c>
      <c r="DJ7" s="39">
        <v>54.7</v>
      </c>
      <c r="DK7" s="39">
        <v>56.01</v>
      </c>
      <c r="DL7" s="39">
        <v>57.74</v>
      </c>
      <c r="DM7" s="39">
        <v>48.3</v>
      </c>
      <c r="DN7" s="39">
        <v>45.14</v>
      </c>
      <c r="DO7" s="39">
        <v>45.85</v>
      </c>
      <c r="DP7" s="39">
        <v>47.31</v>
      </c>
      <c r="DQ7" s="39">
        <v>47.5</v>
      </c>
      <c r="DR7" s="39">
        <v>50.19</v>
      </c>
      <c r="DS7" s="39">
        <v>0</v>
      </c>
      <c r="DT7" s="39">
        <v>0</v>
      </c>
      <c r="DU7" s="39">
        <v>0</v>
      </c>
      <c r="DV7" s="39">
        <v>10.17</v>
      </c>
      <c r="DW7" s="39">
        <v>26.03</v>
      </c>
      <c r="DX7" s="39">
        <v>12.43</v>
      </c>
      <c r="DY7" s="39">
        <v>13.58</v>
      </c>
      <c r="DZ7" s="39">
        <v>14.13</v>
      </c>
      <c r="EA7" s="39">
        <v>16.77</v>
      </c>
      <c r="EB7" s="39">
        <v>17.399999999999999</v>
      </c>
      <c r="EC7" s="39">
        <v>20.63</v>
      </c>
      <c r="ED7" s="39">
        <v>0.47</v>
      </c>
      <c r="EE7" s="39">
        <v>0.41</v>
      </c>
      <c r="EF7" s="39">
        <v>0.18</v>
      </c>
      <c r="EG7" s="39">
        <v>0.19</v>
      </c>
      <c r="EH7" s="39">
        <v>1.07</v>
      </c>
      <c r="EI7" s="39">
        <v>0.46</v>
      </c>
      <c r="EJ7" s="39">
        <v>0.44</v>
      </c>
      <c r="EK7" s="39">
        <v>0.52</v>
      </c>
      <c r="EL7" s="39">
        <v>0.47</v>
      </c>
      <c r="EM7" s="39">
        <v>0.4</v>
      </c>
      <c r="EN7" s="39">
        <v>0.69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D10" si="15">DATEVALUE($B7+12-B11&amp;"/1/"&amp;B12)</f>
        <v>46753</v>
      </c>
      <c r="C10" s="43">
        <f t="shared" si="15"/>
        <v>47119</v>
      </c>
      <c r="D10" s="43">
        <f t="shared" si="15"/>
        <v>47484</v>
      </c>
      <c r="E10" s="44">
        <f>DATEVALUE($B7+12-E11&amp;"/1/"&amp;E12)</f>
        <v>47849</v>
      </c>
      <c r="F10" s="44">
        <f>DATEVALUE($B7+12-F11&amp;"/1/"&amp;F12)</f>
        <v>48215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2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伊藤 真一</cp:lastModifiedBy>
  <dcterms:created xsi:type="dcterms:W3CDTF">2021-12-03T06:44:14Z</dcterms:created>
  <dcterms:modified xsi:type="dcterms:W3CDTF">2022-01-11T02:39:46Z</dcterms:modified>
  <cp:category/>
</cp:coreProperties>
</file>