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15\共有フォルダ$\管理課\■財務係\101 各種統計\10　経営比較分析表\R2経営比較分析表\01 提出\"/>
    </mc:Choice>
  </mc:AlternateContent>
  <workbookProtection workbookAlgorithmName="SHA-512" workbookHashValue="mUyAh+u+o7fqX2VsIbTOw0JM1/iyXf6XNg93JpBo26qnMB95dyvH//K7HHiOHeXmKqLenBi/unOpdOtFjeyg+Q==" workbookSaltValue="/iSfNt1t9WEkcebLnhAHfQ==" workbookSpinCount="100000" lockStructure="1"/>
  <bookViews>
    <workbookView xWindow="0" yWindow="0" windowWidth="20490" windowHeight="7530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<sst xmlns="http://schemas.openxmlformats.org/spreadsheetml/2006/main" count="228" uniqueCount="115">
  <si>
    <t>経営比較分析表（令和2年度決算）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</si>
  <si>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</si>
  <si>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</si>
  <si>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</si>
  <si>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</si>
  <si>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</si>
  <si>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</si>
  <si>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</si>
  <si>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</si>
  <si>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</si>
  <si>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</si>
  <si>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</si>
  <si>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</si>
  <si>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</si>
  <si>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</si>
  <si>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</si>
  <si>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</si>
  <si>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</si>
  <si>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</si>
  <si>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</si>
  <si>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</si>
  <si>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</si>
  <si>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令和2年度全国平均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</si>
  <si>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</si>
  <si>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</si>
  <si>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</si>
  <si>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</si>
  <si>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</si>
  <si>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</si>
  <si>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</si>
  <si>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</si>
  <si>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</si>
  <si>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</si>
  <si>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</si>
  <si>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</si>
  <si>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</si>
  <si>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</si>
  <si>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</si>
  <si>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</si>
  <si>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</si>
  <si>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</si>
  <si>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</si>
  <si>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</si>
  <si>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</si>
  <si>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</si>
  <si>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</si>
  <si>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</si>
  <si>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</si>
  <si>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</si>
  <si>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</si>
  <si>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</si>
  <si>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</si>
  <si>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</si>
  <si>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</si>
  <si>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</si>
  <si>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</si>
  <si>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</si>
  <si>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</si>
  <si>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</si>
  <si>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</si>
  <si>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</si>
  <si>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</si>
  <si>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</si>
  <si>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</si>
  <si>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</si>
  <si>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</si>
  <si>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</si>
  <si>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</si>
  <si>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</si>
  <si>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</si>
  <si>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</si>
  <si>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</si>
  <si>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</si>
  <si>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</si>
  <si>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</si>
  <si>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</si>
  <si>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</si>
  <si>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</si>
  <si>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</si>
  <si>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</si>
  <si>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</si>
  <si>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</si>
  <si>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</si>
  <si>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</si>
  <si>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</si>
  <si>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</si>
  <si>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</si>
  <si>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</si>
  <si>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</si>
  <si>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</si>
  <si>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</si>
  <si>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</si>
  <si>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</si>
  <si>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酒田市</t>
  </si>
  <si>
    <t>法適用</t>
  </si>
  <si>
    <t>水道事業</t>
  </si>
  <si>
    <t>末端給水事業</t>
  </si>
  <si>
    <t>A4</t>
  </si>
  <si>
    <t>自治体職員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</si>
  <si>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</si>
  <si>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</si>
  <si>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</si>
  <si>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</si>
  <si>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</si>
  <si>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</si>
  <si>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</si>
  <si>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</si>
  <si>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</si>
  <si>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</si>
  <si>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</si>
  <si>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</si>
  <si>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</si>
  <si>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r>
      <t>「①経常収支比率」は、給水収益の減少により前年を下回った。これまで施設の統廃合や浄水場運転管理業務の第三者委託、窓口収納業務等の包括委託など、民間活力の導入に取り組んできたが、今後も継続した経費削減の検討が必要である。
「②累積欠損金比率」は、発生していない。今後、給水収益の減少が予測されることから、一層の経営の効率化が必要となる。
「③流動比率」は、企業債償還額等の減少によ</t>
    </r>
    <r>
      <rPr>
        <sz val="10.5"/>
        <rFont val="ＭＳ ゴシック"/>
        <family val="3"/>
        <charset val="128"/>
      </rPr>
      <t>り類似団体と比較して高い。</t>
    </r>
    <r>
      <rPr>
        <sz val="10.5"/>
        <color theme="1"/>
        <rFont val="ＭＳ ゴシック"/>
        <family val="3"/>
        <charset val="128"/>
      </rPr>
      <t>今後、施設の更新費用の増大に伴う現金・預金の減少が予測されることから、広域連携等の推進により、経営基盤の強化を図っていく必要がある。
「④企業債残高対給水収益比率」は、償還が進み減少傾向である。施設の更新について、適正な投資規模と財源の確保の検討が必要である。
「⑤料金回収率」は、前年同様給水原価の増加により、100%を下回った。地理的条件により不採算となる地区（八幡簡易水道、飛島簡易水道等）が、全体の数値を引き下げている。
「⑥給水原価」は、類似団体と比較して高い。地理的条件により不採算となる地区が、全体の数値を上昇させる要因となっている。
「⑦施設利用率」は、配水量の減少に伴い低下している。広域的な視点による施設の統廃合により、施設規模のあり方を検討していく必要がある。
「⑧有収率」は、類似団体と比較して高い。継続的に不明水量の分析を行い、漏水の早期発見・修繕に努めなければならない。</t>
    </r>
    <rPh sb="11" eb="13">
      <t>キュウスイ</t>
    </rPh>
    <rPh sb="13" eb="15">
      <t>シュウエキ</t>
    </rPh>
    <rPh sb="16" eb="18">
      <t>ゲンショウ</t>
    </rPh>
    <rPh sb="21" eb="23">
      <t>ゼンネン</t>
    </rPh>
    <rPh sb="24" eb="26">
      <t>シタマワ</t>
    </rPh>
    <rPh sb="249" eb="251">
      <t>ケイエイ</t>
    </rPh>
    <rPh sb="343" eb="345">
      <t>ゼンネン</t>
    </rPh>
    <rPh sb="345" eb="347">
      <t>ドウヨウ</t>
    </rPh>
    <rPh sb="347" eb="349">
      <t>キュウスイ</t>
    </rPh>
    <rPh sb="349" eb="351">
      <t>ゲンカ</t>
    </rPh>
    <rPh sb="352" eb="354">
      <t>ゾウカ</t>
    </rPh>
    <rPh sb="363" eb="364">
      <t>サ</t>
    </rPh>
    <rPh sb="364" eb="365">
      <t>マワ</t>
    </rPh>
    <phoneticPr fontId="4"/>
  </si>
  <si>
    <t>「①有形固定資産減価償却率」は、資産別に見ると機械及び装置の減価償却率が高い。中でも取水部門と浄水部門について高い減価償却率となっている。広域連携の推進によって、主要施設の小牧浄水場と水運用のあり方を検討する必要がある。
「②管路経年化率」は、類似団体と比較して低い。今後、昭和50年代に整備された管路の経年化が更に進むことから、計画的な更新を行う必要がある。
（※平成30年度の「9.89」は入力誤りによるもので、正しくは「12.74」となる。）
「③管路更新率」は、類似団体と比較して同水準となっている。アセットマネジメントによる検討結果を踏まえ、管路の長寿命化や更新の平準化を進めるとともに、老朽度、重要度に応じて計画的に更新、耐震化を図る必要がある。</t>
    <rPh sb="42" eb="44">
      <t>シュスイ</t>
    </rPh>
    <rPh sb="47" eb="49">
      <t>ジョウスイ</t>
    </rPh>
    <rPh sb="74" eb="76">
      <t>スイシン</t>
    </rPh>
    <rPh sb="244" eb="247">
      <t>ドウスイジュン</t>
    </rPh>
    <phoneticPr fontId="4"/>
  </si>
  <si>
    <t>　給水人口の減少により、令和2年度より類似団体区分がA3からA4に変更となった。
　給水収益が減少する一方で、施設整備、更新に多くの費用が必要となり、健全な事業運営に必要な財源確保が厳しい状況が予想される。今後、徹底した経費削減を行うとともに、適正な原価と料金水準及び料金体系の検討が必要である。
　本市では、中・長期的な視点に基づき、『新・酒田市水道事業基本計画～新しい水道ビジョンと経営戦略～』を策定し、施策を展開している。
　6年前から県の用水供給事業に要望を続けている、広域的な事業統合を実現することによって、持続可能な水道事業の経営基盤の強化を図っていく。</t>
    <rPh sb="1" eb="3">
      <t>キュウスイ</t>
    </rPh>
    <rPh sb="3" eb="5">
      <t>ジンコウ</t>
    </rPh>
    <rPh sb="6" eb="8">
      <t>ゲンショウ</t>
    </rPh>
    <rPh sb="12" eb="14">
      <t>レイワ</t>
    </rPh>
    <rPh sb="15" eb="17">
      <t>ネンド</t>
    </rPh>
    <rPh sb="19" eb="21">
      <t>ルイジ</t>
    </rPh>
    <rPh sb="21" eb="23">
      <t>ダンタイ</t>
    </rPh>
    <rPh sb="23" eb="25">
      <t>クブン</t>
    </rPh>
    <rPh sb="33" eb="35">
      <t>ヘンコウ</t>
    </rPh>
    <rPh sb="173" eb="174">
      <t>シ</t>
    </rPh>
    <rPh sb="217" eb="219">
      <t>ネンマエ</t>
    </rPh>
    <rPh sb="221" eb="222">
      <t>ケン</t>
    </rPh>
    <rPh sb="223" eb="225">
      <t>ヨウスイ</t>
    </rPh>
    <rPh sb="225" eb="227">
      <t>キョウキュウ</t>
    </rPh>
    <rPh sb="227" eb="229">
      <t>ジギョウ</t>
    </rPh>
    <rPh sb="230" eb="232">
      <t>ヨウボウ</t>
    </rPh>
    <rPh sb="233" eb="234">
      <t>ツヅ</t>
    </rPh>
    <rPh sb="239" eb="242">
      <t>コウイキテキ</t>
    </rPh>
    <rPh sb="243" eb="245">
      <t>ジギョウ</t>
    </rPh>
    <rPh sb="245" eb="247">
      <t>トウゴウ</t>
    </rPh>
    <rPh sb="248" eb="250">
      <t>ジツゲン</t>
    </rPh>
    <rPh sb="259" eb="261">
      <t>ジゾク</t>
    </rPh>
    <rPh sb="261" eb="263">
      <t>カノウ</t>
    </rPh>
    <rPh sb="264" eb="266">
      <t>スイドウ</t>
    </rPh>
    <rPh sb="266" eb="268">
      <t>ジギョウ</t>
    </rPh>
    <rPh sb="269" eb="271">
      <t>ケイエイ</t>
    </rPh>
    <rPh sb="271" eb="273">
      <t>キバン</t>
    </rPh>
    <rPh sb="274" eb="276">
      <t>キョウカ</t>
    </rPh>
    <rPh sb="277" eb="278">
      <t>ハカ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</si>
</sst>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.5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0.47</c:v>
                </c:pt>
                <c:pt idx="1">
                  <c:v>0.68</c:v>
                </c:pt>
                <c:pt idx="2">
                  <c:v>0.82</c:v>
                </c:pt>
                <c:pt idx="3">
                  <c:v>0.63</c:v>
                </c:pt>
                <c:pt idx="4">
                  <c:v>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B-4979-81DB-8FB9DBF39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0.74</c:v>
                </c:pt>
                <c:pt idx="1">
                  <c:v>0.74</c:v>
                </c:pt>
                <c:pt idx="2">
                  <c:v>0.72</c:v>
                </c:pt>
                <c:pt idx="3">
                  <c:v>0.66</c:v>
                </c:pt>
                <c:pt idx="4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CB-4979-81DB-8FB9DBF39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112.9</c:v>
                </c:pt>
                <c:pt idx="1">
                  <c:v>117.08</c:v>
                </c:pt>
                <c:pt idx="2">
                  <c:v>120.51</c:v>
                </c:pt>
                <c:pt idx="3">
                  <c:v>111.76</c:v>
                </c:pt>
                <c:pt idx="4">
                  <c:v>108.09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D5-47B2-8FE0-ED764885C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114</c:v>
                </c:pt>
                <c:pt idx="1">
                  <c:v>113.68</c:v>
                </c:pt>
                <c:pt idx="2">
                  <c:v>113.82</c:v>
                </c:pt>
                <c:pt idx="3">
                  <c:v>112.82</c:v>
                </c:pt>
                <c:pt idx="4">
                  <c:v>110.91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D5-47B2-8FE0-ED764885C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50.96</c:v>
                </c:pt>
                <c:pt idx="1">
                  <c:v>52.53</c:v>
                </c:pt>
                <c:pt idx="2">
                  <c:v>53.84</c:v>
                </c:pt>
                <c:pt idx="3">
                  <c:v>55.38</c:v>
                </c:pt>
                <c:pt idx="4">
                  <c:v>56.76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83-4BFF-BE94-8D51727C7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46.58</c:v>
                </c:pt>
                <c:pt idx="1">
                  <c:v>46.99</c:v>
                </c:pt>
                <c:pt idx="2">
                  <c:v>47.89</c:v>
                </c:pt>
                <c:pt idx="3">
                  <c:v>48.69</c:v>
                </c:pt>
                <c:pt idx="4">
                  <c:v>49.2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83-4BFF-BE94-8D51727C7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11.85</c:v>
                </c:pt>
                <c:pt idx="1">
                  <c:v>11.32</c:v>
                </c:pt>
                <c:pt idx="2">
                  <c:v>9.89</c:v>
                </c:pt>
                <c:pt idx="3">
                  <c:v>14.57</c:v>
                </c:pt>
                <c:pt idx="4">
                  <c:v>16.98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FB-4EE0-B30D-B80BDC4BF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14.45</c:v>
                </c:pt>
                <c:pt idx="1">
                  <c:v>15.83</c:v>
                </c:pt>
                <c:pt idx="2">
                  <c:v>16.899999999999999</c:v>
                </c:pt>
                <c:pt idx="3">
                  <c:v>18.260000000000002</c:v>
                </c:pt>
                <c:pt idx="4">
                  <c:v>18.329999999999998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FB-4EE0-B30D-B80BDC4BF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8-40E4-BADF-402DC71C1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0.23</c:v>
                </c:pt>
                <c:pt idx="1">
                  <c:v>0.03</c:v>
                </c:pt>
                <c:pt idx="2" formatCode="#,##0.00;&quot;△&quot;#,##0.00">
                  <c:v>0</c:v>
                </c:pt>
                <c:pt idx="3" formatCode="#,##0.00;&quot;△&quot;#,##0.00">
                  <c:v>0</c:v>
                </c:pt>
                <c:pt idx="4">
                  <c:v>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28-40E4-BADF-402DC71C1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417.34</c:v>
                </c:pt>
                <c:pt idx="1">
                  <c:v>459.86</c:v>
                </c:pt>
                <c:pt idx="2">
                  <c:v>448.78</c:v>
                </c:pt>
                <c:pt idx="3">
                  <c:v>586.38</c:v>
                </c:pt>
                <c:pt idx="4">
                  <c:v>680.86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DA-46A7-B040-1E7E0460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349.04</c:v>
                </c:pt>
                <c:pt idx="1">
                  <c:v>337.49</c:v>
                </c:pt>
                <c:pt idx="2">
                  <c:v>335.6</c:v>
                </c:pt>
                <c:pt idx="3">
                  <c:v>358.91</c:v>
                </c:pt>
                <c:pt idx="4">
                  <c:v>350.79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A-46A7-B040-1E7E0460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228.86</c:v>
                </c:pt>
                <c:pt idx="1">
                  <c:v>204.05</c:v>
                </c:pt>
                <c:pt idx="2">
                  <c:v>178.31</c:v>
                </c:pt>
                <c:pt idx="3">
                  <c:v>158.19</c:v>
                </c:pt>
                <c:pt idx="4">
                  <c:v>135.03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9D-4998-B892-A7D5C2B65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254.54</c:v>
                </c:pt>
                <c:pt idx="1">
                  <c:v>265.92</c:v>
                </c:pt>
                <c:pt idx="2">
                  <c:v>258.26</c:v>
                </c:pt>
                <c:pt idx="3">
                  <c:v>247.27</c:v>
                </c:pt>
                <c:pt idx="4">
                  <c:v>322.92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9D-4998-B892-A7D5C2B65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101.35</c:v>
                </c:pt>
                <c:pt idx="1">
                  <c:v>104.53</c:v>
                </c:pt>
                <c:pt idx="2">
                  <c:v>107.66</c:v>
                </c:pt>
                <c:pt idx="3">
                  <c:v>99.25</c:v>
                </c:pt>
                <c:pt idx="4">
                  <c:v>99.25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38-48C2-8FE0-C619100DE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106.52</c:v>
                </c:pt>
                <c:pt idx="1">
                  <c:v>105.86</c:v>
                </c:pt>
                <c:pt idx="2">
                  <c:v>106.07</c:v>
                </c:pt>
                <c:pt idx="3">
                  <c:v>105.34</c:v>
                </c:pt>
                <c:pt idx="4">
                  <c:v>100.85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38-48C2-8FE0-C619100DE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215.89</c:v>
                </c:pt>
                <c:pt idx="1">
                  <c:v>210.06</c:v>
                </c:pt>
                <c:pt idx="2">
                  <c:v>204.53</c:v>
                </c:pt>
                <c:pt idx="3">
                  <c:v>222.05</c:v>
                </c:pt>
                <c:pt idx="4">
                  <c:v>220.81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D1-44F8-8CAA-BADBE2BDC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155.80000000000001</c:v>
                </c:pt>
                <c:pt idx="1">
                  <c:v>158.58000000000001</c:v>
                </c:pt>
                <c:pt idx="2">
                  <c:v>159.22</c:v>
                </c:pt>
                <c:pt idx="3">
                  <c:v>159.6</c:v>
                </c:pt>
                <c:pt idx="4">
                  <c:v>167.1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D1-44F8-8CAA-BADBE2BDC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43.36</c:v>
                </c:pt>
                <c:pt idx="1">
                  <c:v>43.74</c:v>
                </c:pt>
                <c:pt idx="2">
                  <c:v>43.51</c:v>
                </c:pt>
                <c:pt idx="3">
                  <c:v>42.28</c:v>
                </c:pt>
                <c:pt idx="4">
                  <c:v>42.17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54-4DC5-8A7B-266A4085A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62.1</c:v>
                </c:pt>
                <c:pt idx="1">
                  <c:v>62.38</c:v>
                </c:pt>
                <c:pt idx="2">
                  <c:v>62.83</c:v>
                </c:pt>
                <c:pt idx="3">
                  <c:v>62.05</c:v>
                </c:pt>
                <c:pt idx="4">
                  <c:v>59.91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54-4DC5-8A7B-266A4085A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46753</c:v>
                </c:pt>
                <c:pt idx="1">
                  <c:v>47119</c:v>
                </c:pt>
                <c:pt idx="2">
                  <c:v>47484</c:v>
                </c:pt>
                <c:pt idx="3" formatCode="&quot;R&quot;dd">
                  <c:v>47849</c:v>
                </c:pt>
                <c:pt idx="4" formatCode="&quot;R&quot;dd">
                  <c:v>48215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91.34</c:v>
                </c:pt>
                <c:pt idx="1">
                  <c:v>89.88</c:v>
                </c:pt>
                <c:pt idx="2">
                  <c:v>89.84</c:v>
                </c:pt>
                <c:pt idx="3">
                  <c:v>89.59</c:v>
                </c:pt>
                <c:pt idx="4">
                  <c:v>90.1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0B-4711-953C-57959F59B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89.52</c:v>
                </c:pt>
                <c:pt idx="1">
                  <c:v>89.17</c:v>
                </c:pt>
                <c:pt idx="2">
                  <c:v>88.86</c:v>
                </c:pt>
                <c:pt idx="3">
                  <c:v>89.11</c:v>
                </c:pt>
                <c:pt idx="4">
                  <c:v>87.26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0B-4711-953C-57959F59B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【1.15】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【260.31】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【275.67】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【89.82】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【166.40】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【100.05】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【20.63】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L59" zoomScaleNormal="100" workbookViewId="0">
      <selection activeCell="BL83" sqref="BL83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</row>
    <row r="3" spans="1:78" ht="9.75" customHeight="1" x14ac:dyDescent="0.15">
      <c r="A3" s="2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</row>
    <row r="4" spans="1:78" ht="9.75" customHeight="1" x14ac:dyDescent="0.15">
      <c r="A4" s="2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6" t="str">
        <f>データ!H6</f>
        <v>山形県　酒田市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7"/>
      <c r="AE6" s="47"/>
      <c r="AF6" s="47"/>
      <c r="AG6" s="47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8" t="s">
        <v>1</v>
      </c>
      <c r="C7" s="49"/>
      <c r="D7" s="49"/>
      <c r="E7" s="49"/>
      <c r="F7" s="49"/>
      <c r="G7" s="49"/>
      <c r="H7" s="49"/>
      <c r="I7" s="48" t="s">
        <v>2</v>
      </c>
      <c r="J7" s="49"/>
      <c r="K7" s="49"/>
      <c r="L7" s="49"/>
      <c r="M7" s="49"/>
      <c r="N7" s="49"/>
      <c r="O7" s="50"/>
      <c r="P7" s="51" t="s">
        <v>3</v>
      </c>
      <c r="Q7" s="51"/>
      <c r="R7" s="51"/>
      <c r="S7" s="51"/>
      <c r="T7" s="51"/>
      <c r="U7" s="51"/>
      <c r="V7" s="51"/>
      <c r="W7" s="51" t="s">
        <v>4</v>
      </c>
      <c r="X7" s="51"/>
      <c r="Y7" s="51"/>
      <c r="Z7" s="51"/>
      <c r="AA7" s="51"/>
      <c r="AB7" s="51"/>
      <c r="AC7" s="51"/>
      <c r="AD7" s="51" t="s">
        <v>5</v>
      </c>
      <c r="AE7" s="51"/>
      <c r="AF7" s="51"/>
      <c r="AG7" s="51"/>
      <c r="AH7" s="51"/>
      <c r="AI7" s="51"/>
      <c r="AJ7" s="51"/>
      <c r="AK7" s="4"/>
      <c r="AL7" s="51" t="s">
        <v>6</v>
      </c>
      <c r="AM7" s="51"/>
      <c r="AN7" s="51"/>
      <c r="AO7" s="51"/>
      <c r="AP7" s="51"/>
      <c r="AQ7" s="51"/>
      <c r="AR7" s="51"/>
      <c r="AS7" s="51"/>
      <c r="AT7" s="48" t="s">
        <v>7</v>
      </c>
      <c r="AU7" s="49"/>
      <c r="AV7" s="49"/>
      <c r="AW7" s="49"/>
      <c r="AX7" s="49"/>
      <c r="AY7" s="49"/>
      <c r="AZ7" s="49"/>
      <c r="BA7" s="49"/>
      <c r="BB7" s="51" t="s">
        <v>8</v>
      </c>
      <c r="BC7" s="51"/>
      <c r="BD7" s="51"/>
      <c r="BE7" s="51"/>
      <c r="BF7" s="51"/>
      <c r="BG7" s="51"/>
      <c r="BH7" s="51"/>
      <c r="BI7" s="51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57" t="str">
        <f>データ!$I$6</f>
        <v>法適用</v>
      </c>
      <c r="C8" s="58"/>
      <c r="D8" s="58"/>
      <c r="E8" s="58"/>
      <c r="F8" s="58"/>
      <c r="G8" s="58"/>
      <c r="H8" s="58"/>
      <c r="I8" s="57" t="str">
        <f>データ!$J$6</f>
        <v>水道事業</v>
      </c>
      <c r="J8" s="58"/>
      <c r="K8" s="58"/>
      <c r="L8" s="58"/>
      <c r="M8" s="58"/>
      <c r="N8" s="58"/>
      <c r="O8" s="59"/>
      <c r="P8" s="60" t="str">
        <f>データ!$K$6</f>
        <v>末端給水事業</v>
      </c>
      <c r="Q8" s="60"/>
      <c r="R8" s="60"/>
      <c r="S8" s="60"/>
      <c r="T8" s="60"/>
      <c r="U8" s="60"/>
      <c r="V8" s="60"/>
      <c r="W8" s="60" t="str">
        <f>データ!$L$6</f>
        <v>A4</v>
      </c>
      <c r="X8" s="60"/>
      <c r="Y8" s="60"/>
      <c r="Z8" s="60"/>
      <c r="AA8" s="60"/>
      <c r="AB8" s="60"/>
      <c r="AC8" s="60"/>
      <c r="AD8" s="60" t="str">
        <f>データ!$M$6</f>
        <v>自治体職員</v>
      </c>
      <c r="AE8" s="60"/>
      <c r="AF8" s="60"/>
      <c r="AG8" s="60"/>
      <c r="AH8" s="60"/>
      <c r="AI8" s="60"/>
      <c r="AJ8" s="60"/>
      <c r="AK8" s="4"/>
      <c r="AL8" s="61">
        <f>データ!$R$6</f>
        <v>100172</v>
      </c>
      <c r="AM8" s="61"/>
      <c r="AN8" s="61"/>
      <c r="AO8" s="61"/>
      <c r="AP8" s="61"/>
      <c r="AQ8" s="61"/>
      <c r="AR8" s="61"/>
      <c r="AS8" s="61"/>
      <c r="AT8" s="52">
        <f>データ!$S$6</f>
        <v>602.97</v>
      </c>
      <c r="AU8" s="53"/>
      <c r="AV8" s="53"/>
      <c r="AW8" s="53"/>
      <c r="AX8" s="53"/>
      <c r="AY8" s="53"/>
      <c r="AZ8" s="53"/>
      <c r="BA8" s="53"/>
      <c r="BB8" s="54">
        <f>データ!$T$6</f>
        <v>166.13</v>
      </c>
      <c r="BC8" s="54"/>
      <c r="BD8" s="54"/>
      <c r="BE8" s="54"/>
      <c r="BF8" s="54"/>
      <c r="BG8" s="54"/>
      <c r="BH8" s="54"/>
      <c r="BI8" s="54"/>
      <c r="BJ8" s="3"/>
      <c r="BK8" s="3"/>
      <c r="BL8" s="55" t="s">
        <v>10</v>
      </c>
      <c r="BM8" s="56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8" t="s">
        <v>12</v>
      </c>
      <c r="C9" s="49"/>
      <c r="D9" s="49"/>
      <c r="E9" s="49"/>
      <c r="F9" s="49"/>
      <c r="G9" s="49"/>
      <c r="H9" s="49"/>
      <c r="I9" s="48" t="s">
        <v>13</v>
      </c>
      <c r="J9" s="49"/>
      <c r="K9" s="49"/>
      <c r="L9" s="49"/>
      <c r="M9" s="49"/>
      <c r="N9" s="49"/>
      <c r="O9" s="50"/>
      <c r="P9" s="51" t="s">
        <v>14</v>
      </c>
      <c r="Q9" s="51"/>
      <c r="R9" s="51"/>
      <c r="S9" s="51"/>
      <c r="T9" s="51"/>
      <c r="U9" s="51"/>
      <c r="V9" s="51"/>
      <c r="W9" s="51" t="s">
        <v>15</v>
      </c>
      <c r="X9" s="51"/>
      <c r="Y9" s="51"/>
      <c r="Z9" s="51"/>
      <c r="AA9" s="51"/>
      <c r="AB9" s="51"/>
      <c r="AC9" s="51"/>
      <c r="AD9" s="2"/>
      <c r="AE9" s="2"/>
      <c r="AF9" s="2"/>
      <c r="AG9" s="2"/>
      <c r="AH9" s="4"/>
      <c r="AI9" s="4"/>
      <c r="AJ9" s="4"/>
      <c r="AK9" s="4"/>
      <c r="AL9" s="51" t="s">
        <v>16</v>
      </c>
      <c r="AM9" s="51"/>
      <c r="AN9" s="51"/>
      <c r="AO9" s="51"/>
      <c r="AP9" s="51"/>
      <c r="AQ9" s="51"/>
      <c r="AR9" s="51"/>
      <c r="AS9" s="51"/>
      <c r="AT9" s="48" t="s">
        <v>17</v>
      </c>
      <c r="AU9" s="49"/>
      <c r="AV9" s="49"/>
      <c r="AW9" s="49"/>
      <c r="AX9" s="49"/>
      <c r="AY9" s="49"/>
      <c r="AZ9" s="49"/>
      <c r="BA9" s="49"/>
      <c r="BB9" s="51" t="s">
        <v>18</v>
      </c>
      <c r="BC9" s="51"/>
      <c r="BD9" s="51"/>
      <c r="BE9" s="51"/>
      <c r="BF9" s="51"/>
      <c r="BG9" s="51"/>
      <c r="BH9" s="51"/>
      <c r="BI9" s="51"/>
      <c r="BJ9" s="3"/>
      <c r="BK9" s="3"/>
      <c r="BL9" s="62" t="s">
        <v>19</v>
      </c>
      <c r="BM9" s="63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52" t="str">
        <f>データ!$N$6</f>
        <v>-</v>
      </c>
      <c r="C10" s="53"/>
      <c r="D10" s="53"/>
      <c r="E10" s="53"/>
      <c r="F10" s="53"/>
      <c r="G10" s="53"/>
      <c r="H10" s="53"/>
      <c r="I10" s="52">
        <f>データ!$O$6</f>
        <v>79.13</v>
      </c>
      <c r="J10" s="53"/>
      <c r="K10" s="53"/>
      <c r="L10" s="53"/>
      <c r="M10" s="53"/>
      <c r="N10" s="53"/>
      <c r="O10" s="64"/>
      <c r="P10" s="54">
        <f>データ!$P$6</f>
        <v>99.69</v>
      </c>
      <c r="Q10" s="54"/>
      <c r="R10" s="54"/>
      <c r="S10" s="54"/>
      <c r="T10" s="54"/>
      <c r="U10" s="54"/>
      <c r="V10" s="54"/>
      <c r="W10" s="61">
        <f>データ!$Q$6</f>
        <v>3564</v>
      </c>
      <c r="X10" s="61"/>
      <c r="Y10" s="61"/>
      <c r="Z10" s="61"/>
      <c r="AA10" s="61"/>
      <c r="AB10" s="61"/>
      <c r="AC10" s="61"/>
      <c r="AD10" s="2"/>
      <c r="AE10" s="2"/>
      <c r="AF10" s="2"/>
      <c r="AG10" s="2"/>
      <c r="AH10" s="4"/>
      <c r="AI10" s="4"/>
      <c r="AJ10" s="4"/>
      <c r="AK10" s="4"/>
      <c r="AL10" s="61">
        <f>データ!$U$6</f>
        <v>99230</v>
      </c>
      <c r="AM10" s="61"/>
      <c r="AN10" s="61"/>
      <c r="AO10" s="61"/>
      <c r="AP10" s="61"/>
      <c r="AQ10" s="61"/>
      <c r="AR10" s="61"/>
      <c r="AS10" s="61"/>
      <c r="AT10" s="52">
        <f>データ!$V$6</f>
        <v>279.77</v>
      </c>
      <c r="AU10" s="53"/>
      <c r="AV10" s="53"/>
      <c r="AW10" s="53"/>
      <c r="AX10" s="53"/>
      <c r="AY10" s="53"/>
      <c r="AZ10" s="53"/>
      <c r="BA10" s="53"/>
      <c r="BB10" s="54">
        <f>データ!$W$6</f>
        <v>354.68</v>
      </c>
      <c r="BC10" s="54"/>
      <c r="BD10" s="54"/>
      <c r="BE10" s="54"/>
      <c r="BF10" s="54"/>
      <c r="BG10" s="54"/>
      <c r="BH10" s="54"/>
      <c r="BI10" s="54"/>
      <c r="BJ10" s="2"/>
      <c r="BK10" s="2"/>
      <c r="BL10" s="65" t="s">
        <v>21</v>
      </c>
      <c r="BM10" s="66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9" t="s">
        <v>23</v>
      </c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</row>
    <row r="14" spans="1:78" ht="13.5" customHeight="1" x14ac:dyDescent="0.15">
      <c r="A14" s="2"/>
      <c r="B14" s="81" t="s">
        <v>24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3"/>
      <c r="BK14" s="2"/>
      <c r="BL14" s="67" t="s">
        <v>25</v>
      </c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9"/>
    </row>
    <row r="15" spans="1:78" ht="13.5" customHeight="1" x14ac:dyDescent="0.15">
      <c r="A15" s="2"/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6"/>
      <c r="BK15" s="2"/>
      <c r="BL15" s="70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2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87" t="s">
        <v>112</v>
      </c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9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87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9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87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9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87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9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87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9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87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9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87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9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87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9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87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9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87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9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87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9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87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9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87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9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87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9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87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9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87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9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87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9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87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9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87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9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87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9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87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9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87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9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87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9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87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9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87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9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87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9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87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9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87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9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87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9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67" t="s">
        <v>26</v>
      </c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9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70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2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3" t="s">
        <v>113</v>
      </c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5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3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5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3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5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3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5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3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5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3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5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3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5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3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5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3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5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73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5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73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5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73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5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3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5"/>
    </row>
    <row r="60" spans="1:78" ht="13.5" customHeight="1" x14ac:dyDescent="0.15">
      <c r="A60" s="2"/>
      <c r="B60" s="84" t="s">
        <v>27</v>
      </c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6"/>
      <c r="BK60" s="2"/>
      <c r="BL60" s="73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5"/>
    </row>
    <row r="61" spans="1:78" ht="13.5" customHeight="1" x14ac:dyDescent="0.15">
      <c r="A61" s="2"/>
      <c r="B61" s="84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  <c r="BB61" s="85"/>
      <c r="BC61" s="85"/>
      <c r="BD61" s="85"/>
      <c r="BE61" s="85"/>
      <c r="BF61" s="85"/>
      <c r="BG61" s="85"/>
      <c r="BH61" s="85"/>
      <c r="BI61" s="85"/>
      <c r="BJ61" s="86"/>
      <c r="BK61" s="2"/>
      <c r="BL61" s="73"/>
      <c r="BM61" s="74"/>
      <c r="BN61" s="74"/>
      <c r="BO61" s="74"/>
      <c r="BP61" s="74"/>
      <c r="BQ61" s="74"/>
      <c r="BR61" s="74"/>
      <c r="BS61" s="74"/>
      <c r="BT61" s="74"/>
      <c r="BU61" s="74"/>
      <c r="BV61" s="74"/>
      <c r="BW61" s="74"/>
      <c r="BX61" s="74"/>
      <c r="BY61" s="74"/>
      <c r="BZ61" s="75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3"/>
      <c r="BM62" s="74"/>
      <c r="BN62" s="74"/>
      <c r="BO62" s="74"/>
      <c r="BP62" s="74"/>
      <c r="BQ62" s="74"/>
      <c r="BR62" s="74"/>
      <c r="BS62" s="74"/>
      <c r="BT62" s="74"/>
      <c r="BU62" s="74"/>
      <c r="BV62" s="74"/>
      <c r="BW62" s="74"/>
      <c r="BX62" s="74"/>
      <c r="BY62" s="74"/>
      <c r="BZ62" s="75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3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5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67" t="s">
        <v>28</v>
      </c>
      <c r="BM64" s="68"/>
      <c r="BN64" s="68"/>
      <c r="BO64" s="68"/>
      <c r="BP64" s="68"/>
      <c r="BQ64" s="68"/>
      <c r="BR64" s="68"/>
      <c r="BS64" s="68"/>
      <c r="BT64" s="68"/>
      <c r="BU64" s="68"/>
      <c r="BV64" s="68"/>
      <c r="BW64" s="68"/>
      <c r="BX64" s="68"/>
      <c r="BY64" s="68"/>
      <c r="BZ64" s="69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70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2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73" t="s">
        <v>114</v>
      </c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5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73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5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73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5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73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5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73"/>
      <c r="BM70" s="74"/>
      <c r="BN70" s="74"/>
      <c r="BO70" s="74"/>
      <c r="BP70" s="74"/>
      <c r="BQ70" s="74"/>
      <c r="BR70" s="74"/>
      <c r="BS70" s="74"/>
      <c r="BT70" s="74"/>
      <c r="BU70" s="74"/>
      <c r="BV70" s="74"/>
      <c r="BW70" s="74"/>
      <c r="BX70" s="74"/>
      <c r="BY70" s="74"/>
      <c r="BZ70" s="75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73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5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73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5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73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5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73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5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73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5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73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5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73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5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73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5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73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5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73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5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73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5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6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8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【110.27】</v>
      </c>
      <c r="F85" s="27" t="str">
        <f>データ!AS6</f>
        <v>【1.15】</v>
      </c>
      <c r="G85" s="27" t="str">
        <f>データ!BD6</f>
        <v>【260.31】</v>
      </c>
      <c r="H85" s="27" t="str">
        <f>データ!BO6</f>
        <v>【275.67】</v>
      </c>
      <c r="I85" s="27" t="str">
        <f>データ!BZ6</f>
        <v>【100.05】</v>
      </c>
      <c r="J85" s="27" t="str">
        <f>データ!CK6</f>
        <v>【166.40】</v>
      </c>
      <c r="K85" s="27" t="str">
        <f>データ!CV6</f>
        <v>【60.69】</v>
      </c>
      <c r="L85" s="27" t="str">
        <f>データ!DG6</f>
        <v>【89.82】</v>
      </c>
      <c r="M85" s="27" t="str">
        <f>データ!DR6</f>
        <v>【50.19】</v>
      </c>
      <c r="N85" s="27" t="str">
        <f>データ!EC6</f>
        <v>【20.63】</v>
      </c>
      <c r="O85" s="27" t="str">
        <f>データ!EN6</f>
        <v>【0.69】</v>
      </c>
    </row>
  </sheetData>
  <sheetProtection algorithmName="SHA-512" hashValue="FHFZijZFcwmg+rMnidFzr3G3pXxIqQWkTPMtahNDTWA+vOxYB3vdcV37GJkvosHQbRGF60t6KTld2FxbjHJCTQ==" saltValue="ICpjqmeire16eQsncR9rww==" spinCount="100000" sheet="1" objects="1" scenarios="1" formatCells="0" formatColumns="0" formatRows="0"/>
  <mergeCells count="44"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91" t="s">
        <v>50</v>
      </c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3"/>
      <c r="X3" s="97" t="s">
        <v>51</v>
      </c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0"/>
      <c r="CR3" s="90"/>
      <c r="CS3" s="90"/>
      <c r="CT3" s="90"/>
      <c r="CU3" s="90"/>
      <c r="CV3" s="90"/>
      <c r="CW3" s="90"/>
      <c r="CX3" s="90"/>
      <c r="CY3" s="90"/>
      <c r="CZ3" s="90"/>
      <c r="DA3" s="90"/>
      <c r="DB3" s="90"/>
      <c r="DC3" s="90"/>
      <c r="DD3" s="90"/>
      <c r="DE3" s="90"/>
      <c r="DF3" s="90"/>
      <c r="DG3" s="90"/>
      <c r="DH3" s="90" t="s">
        <v>52</v>
      </c>
      <c r="DI3" s="90"/>
      <c r="DJ3" s="90"/>
      <c r="DK3" s="90"/>
      <c r="DL3" s="90"/>
      <c r="DM3" s="90"/>
      <c r="DN3" s="90"/>
      <c r="DO3" s="90"/>
      <c r="DP3" s="90"/>
      <c r="DQ3" s="90"/>
      <c r="DR3" s="90"/>
      <c r="DS3" s="90"/>
      <c r="DT3" s="90"/>
      <c r="DU3" s="90"/>
      <c r="DV3" s="90"/>
      <c r="DW3" s="90"/>
      <c r="DX3" s="90"/>
      <c r="DY3" s="90"/>
      <c r="DZ3" s="90"/>
      <c r="EA3" s="90"/>
      <c r="EB3" s="90"/>
      <c r="EC3" s="90"/>
      <c r="ED3" s="90"/>
      <c r="EE3" s="90"/>
      <c r="EF3" s="90"/>
      <c r="EG3" s="90"/>
      <c r="EH3" s="90"/>
      <c r="EI3" s="90"/>
      <c r="EJ3" s="90"/>
      <c r="EK3" s="90"/>
      <c r="EL3" s="90"/>
      <c r="EM3" s="90"/>
      <c r="EN3" s="90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4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6"/>
      <c r="X4" s="90" t="s">
        <v>54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 t="s">
        <v>55</v>
      </c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 t="s">
        <v>56</v>
      </c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 t="s">
        <v>57</v>
      </c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 t="s">
        <v>58</v>
      </c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 t="s">
        <v>59</v>
      </c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 t="s">
        <v>60</v>
      </c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 t="s">
        <v>61</v>
      </c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 t="s">
        <v>62</v>
      </c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 t="s">
        <v>63</v>
      </c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 t="s">
        <v>64</v>
      </c>
      <c r="EE4" s="90"/>
      <c r="EF4" s="90"/>
      <c r="EG4" s="90"/>
      <c r="EH4" s="90"/>
      <c r="EI4" s="90"/>
      <c r="EJ4" s="90"/>
      <c r="EK4" s="90"/>
      <c r="EL4" s="90"/>
      <c r="EM4" s="90"/>
      <c r="EN4" s="90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2020</v>
      </c>
      <c r="C6" s="34">
        <f t="shared" ref="C6:W6" si="3">C7</f>
        <v>62049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酒田市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A4</v>
      </c>
      <c r="M6" s="34" t="str">
        <f t="shared" si="3"/>
        <v>自治体職員</v>
      </c>
      <c r="N6" s="35" t="str">
        <f t="shared" si="3"/>
        <v>-</v>
      </c>
      <c r="O6" s="35">
        <f t="shared" si="3"/>
        <v>79.13</v>
      </c>
      <c r="P6" s="35">
        <f t="shared" si="3"/>
        <v>99.69</v>
      </c>
      <c r="Q6" s="35">
        <f t="shared" si="3"/>
        <v>3564</v>
      </c>
      <c r="R6" s="35">
        <f t="shared" si="3"/>
        <v>100172</v>
      </c>
      <c r="S6" s="35">
        <f t="shared" si="3"/>
        <v>602.97</v>
      </c>
      <c r="T6" s="35">
        <f t="shared" si="3"/>
        <v>166.13</v>
      </c>
      <c r="U6" s="35">
        <f t="shared" si="3"/>
        <v>99230</v>
      </c>
      <c r="V6" s="35">
        <f t="shared" si="3"/>
        <v>279.77</v>
      </c>
      <c r="W6" s="35">
        <f t="shared" si="3"/>
        <v>354.68</v>
      </c>
      <c r="X6" s="36">
        <f>IF(X7="",NA(),X7)</f>
        <v>112.9</v>
      </c>
      <c r="Y6" s="36">
        <f t="shared" ref="Y6:AG6" si="4">IF(Y7="",NA(),Y7)</f>
        <v>117.08</v>
      </c>
      <c r="Z6" s="36">
        <f t="shared" si="4"/>
        <v>120.51</v>
      </c>
      <c r="AA6" s="36">
        <f t="shared" si="4"/>
        <v>111.76</v>
      </c>
      <c r="AB6" s="36">
        <f t="shared" si="4"/>
        <v>108.09</v>
      </c>
      <c r="AC6" s="36">
        <f t="shared" si="4"/>
        <v>114</v>
      </c>
      <c r="AD6" s="36">
        <f t="shared" si="4"/>
        <v>113.68</v>
      </c>
      <c r="AE6" s="36">
        <f t="shared" si="4"/>
        <v>113.82</v>
      </c>
      <c r="AF6" s="36">
        <f t="shared" si="4"/>
        <v>112.82</v>
      </c>
      <c r="AG6" s="36">
        <f t="shared" si="4"/>
        <v>110.91</v>
      </c>
      <c r="AH6" s="35" t="str">
        <f>IF(AH7="","",IF(AH7="-","【-】","【"&amp;SUBSTITUTE(TEXT(AH7,"#,##0.00"),"-","△")&amp;"】"))</f>
        <v>【110.27】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0.23</v>
      </c>
      <c r="AO6" s="36">
        <f t="shared" si="5"/>
        <v>0.03</v>
      </c>
      <c r="AP6" s="35">
        <f t="shared" si="5"/>
        <v>0</v>
      </c>
      <c r="AQ6" s="35">
        <f t="shared" si="5"/>
        <v>0</v>
      </c>
      <c r="AR6" s="36">
        <f t="shared" si="5"/>
        <v>0.92</v>
      </c>
      <c r="AS6" s="35" t="str">
        <f>IF(AS7="","",IF(AS7="-","【-】","【"&amp;SUBSTITUTE(TEXT(AS7,"#,##0.00"),"-","△")&amp;"】"))</f>
        <v>【1.15】</v>
      </c>
      <c r="AT6" s="36">
        <f>IF(AT7="",NA(),AT7)</f>
        <v>417.34</v>
      </c>
      <c r="AU6" s="36">
        <f t="shared" ref="AU6:BC6" si="6">IF(AU7="",NA(),AU7)</f>
        <v>459.86</v>
      </c>
      <c r="AV6" s="36">
        <f t="shared" si="6"/>
        <v>448.78</v>
      </c>
      <c r="AW6" s="36">
        <f t="shared" si="6"/>
        <v>586.38</v>
      </c>
      <c r="AX6" s="36">
        <f t="shared" si="6"/>
        <v>680.86</v>
      </c>
      <c r="AY6" s="36">
        <f t="shared" si="6"/>
        <v>349.04</v>
      </c>
      <c r="AZ6" s="36">
        <f t="shared" si="6"/>
        <v>337.49</v>
      </c>
      <c r="BA6" s="36">
        <f t="shared" si="6"/>
        <v>335.6</v>
      </c>
      <c r="BB6" s="36">
        <f t="shared" si="6"/>
        <v>358.91</v>
      </c>
      <c r="BC6" s="36">
        <f t="shared" si="6"/>
        <v>350.79</v>
      </c>
      <c r="BD6" s="35" t="str">
        <f>IF(BD7="","",IF(BD7="-","【-】","【"&amp;SUBSTITUTE(TEXT(BD7,"#,##0.00"),"-","△")&amp;"】"))</f>
        <v>【260.31】</v>
      </c>
      <c r="BE6" s="36">
        <f>IF(BE7="",NA(),BE7)</f>
        <v>228.86</v>
      </c>
      <c r="BF6" s="36">
        <f t="shared" ref="BF6:BN6" si="7">IF(BF7="",NA(),BF7)</f>
        <v>204.05</v>
      </c>
      <c r="BG6" s="36">
        <f t="shared" si="7"/>
        <v>178.31</v>
      </c>
      <c r="BH6" s="36">
        <f t="shared" si="7"/>
        <v>158.19</v>
      </c>
      <c r="BI6" s="36">
        <f t="shared" si="7"/>
        <v>135.03</v>
      </c>
      <c r="BJ6" s="36">
        <f t="shared" si="7"/>
        <v>254.54</v>
      </c>
      <c r="BK6" s="36">
        <f t="shared" si="7"/>
        <v>265.92</v>
      </c>
      <c r="BL6" s="36">
        <f t="shared" si="7"/>
        <v>258.26</v>
      </c>
      <c r="BM6" s="36">
        <f t="shared" si="7"/>
        <v>247.27</v>
      </c>
      <c r="BN6" s="36">
        <f t="shared" si="7"/>
        <v>322.92</v>
      </c>
      <c r="BO6" s="35" t="str">
        <f>IF(BO7="","",IF(BO7="-","【-】","【"&amp;SUBSTITUTE(TEXT(BO7,"#,##0.00"),"-","△")&amp;"】"))</f>
        <v>【275.67】</v>
      </c>
      <c r="BP6" s="36">
        <f>IF(BP7="",NA(),BP7)</f>
        <v>101.35</v>
      </c>
      <c r="BQ6" s="36">
        <f t="shared" ref="BQ6:BY6" si="8">IF(BQ7="",NA(),BQ7)</f>
        <v>104.53</v>
      </c>
      <c r="BR6" s="36">
        <f t="shared" si="8"/>
        <v>107.66</v>
      </c>
      <c r="BS6" s="36">
        <f t="shared" si="8"/>
        <v>99.25</v>
      </c>
      <c r="BT6" s="36">
        <f t="shared" si="8"/>
        <v>99.25</v>
      </c>
      <c r="BU6" s="36">
        <f t="shared" si="8"/>
        <v>106.52</v>
      </c>
      <c r="BV6" s="36">
        <f t="shared" si="8"/>
        <v>105.86</v>
      </c>
      <c r="BW6" s="36">
        <f t="shared" si="8"/>
        <v>106.07</v>
      </c>
      <c r="BX6" s="36">
        <f t="shared" si="8"/>
        <v>105.34</v>
      </c>
      <c r="BY6" s="36">
        <f t="shared" si="8"/>
        <v>100.85</v>
      </c>
      <c r="BZ6" s="35" t="str">
        <f>IF(BZ7="","",IF(BZ7="-","【-】","【"&amp;SUBSTITUTE(TEXT(BZ7,"#,##0.00"),"-","△")&amp;"】"))</f>
        <v>【100.05】</v>
      </c>
      <c r="CA6" s="36">
        <f>IF(CA7="",NA(),CA7)</f>
        <v>215.89</v>
      </c>
      <c r="CB6" s="36">
        <f t="shared" ref="CB6:CJ6" si="9">IF(CB7="",NA(),CB7)</f>
        <v>210.06</v>
      </c>
      <c r="CC6" s="36">
        <f t="shared" si="9"/>
        <v>204.53</v>
      </c>
      <c r="CD6" s="36">
        <f t="shared" si="9"/>
        <v>222.05</v>
      </c>
      <c r="CE6" s="36">
        <f t="shared" si="9"/>
        <v>220.81</v>
      </c>
      <c r="CF6" s="36">
        <f t="shared" si="9"/>
        <v>155.80000000000001</v>
      </c>
      <c r="CG6" s="36">
        <f t="shared" si="9"/>
        <v>158.58000000000001</v>
      </c>
      <c r="CH6" s="36">
        <f t="shared" si="9"/>
        <v>159.22</v>
      </c>
      <c r="CI6" s="36">
        <f t="shared" si="9"/>
        <v>159.6</v>
      </c>
      <c r="CJ6" s="36">
        <f t="shared" si="9"/>
        <v>167.1</v>
      </c>
      <c r="CK6" s="35" t="str">
        <f>IF(CK7="","",IF(CK7="-","【-】","【"&amp;SUBSTITUTE(TEXT(CK7,"#,##0.00"),"-","△")&amp;"】"))</f>
        <v>【166.40】</v>
      </c>
      <c r="CL6" s="36">
        <f>IF(CL7="",NA(),CL7)</f>
        <v>43.36</v>
      </c>
      <c r="CM6" s="36">
        <f t="shared" ref="CM6:CU6" si="10">IF(CM7="",NA(),CM7)</f>
        <v>43.74</v>
      </c>
      <c r="CN6" s="36">
        <f t="shared" si="10"/>
        <v>43.51</v>
      </c>
      <c r="CO6" s="36">
        <f t="shared" si="10"/>
        <v>42.28</v>
      </c>
      <c r="CP6" s="36">
        <f t="shared" si="10"/>
        <v>42.17</v>
      </c>
      <c r="CQ6" s="36">
        <f t="shared" si="10"/>
        <v>62.1</v>
      </c>
      <c r="CR6" s="36">
        <f t="shared" si="10"/>
        <v>62.38</v>
      </c>
      <c r="CS6" s="36">
        <f t="shared" si="10"/>
        <v>62.83</v>
      </c>
      <c r="CT6" s="36">
        <f t="shared" si="10"/>
        <v>62.05</v>
      </c>
      <c r="CU6" s="36">
        <f t="shared" si="10"/>
        <v>59.91</v>
      </c>
      <c r="CV6" s="35" t="str">
        <f>IF(CV7="","",IF(CV7="-","【-】","【"&amp;SUBSTITUTE(TEXT(CV7,"#,##0.00"),"-","△")&amp;"】"))</f>
        <v>【60.69】</v>
      </c>
      <c r="CW6" s="36">
        <f>IF(CW7="",NA(),CW7)</f>
        <v>91.34</v>
      </c>
      <c r="CX6" s="36">
        <f t="shared" ref="CX6:DF6" si="11">IF(CX7="",NA(),CX7)</f>
        <v>89.88</v>
      </c>
      <c r="CY6" s="36">
        <f t="shared" si="11"/>
        <v>89.84</v>
      </c>
      <c r="CZ6" s="36">
        <f t="shared" si="11"/>
        <v>89.59</v>
      </c>
      <c r="DA6" s="36">
        <f t="shared" si="11"/>
        <v>90.1</v>
      </c>
      <c r="DB6" s="36">
        <f t="shared" si="11"/>
        <v>89.52</v>
      </c>
      <c r="DC6" s="36">
        <f t="shared" si="11"/>
        <v>89.17</v>
      </c>
      <c r="DD6" s="36">
        <f t="shared" si="11"/>
        <v>88.86</v>
      </c>
      <c r="DE6" s="36">
        <f t="shared" si="11"/>
        <v>89.11</v>
      </c>
      <c r="DF6" s="36">
        <f t="shared" si="11"/>
        <v>87.26</v>
      </c>
      <c r="DG6" s="35" t="str">
        <f>IF(DG7="","",IF(DG7="-","【-】","【"&amp;SUBSTITUTE(TEXT(DG7,"#,##0.00"),"-","△")&amp;"】"))</f>
        <v>【89.82】</v>
      </c>
      <c r="DH6" s="36">
        <f>IF(DH7="",NA(),DH7)</f>
        <v>50.96</v>
      </c>
      <c r="DI6" s="36">
        <f t="shared" ref="DI6:DQ6" si="12">IF(DI7="",NA(),DI7)</f>
        <v>52.53</v>
      </c>
      <c r="DJ6" s="36">
        <f t="shared" si="12"/>
        <v>53.84</v>
      </c>
      <c r="DK6" s="36">
        <f t="shared" si="12"/>
        <v>55.38</v>
      </c>
      <c r="DL6" s="36">
        <f t="shared" si="12"/>
        <v>56.76</v>
      </c>
      <c r="DM6" s="36">
        <f t="shared" si="12"/>
        <v>46.58</v>
      </c>
      <c r="DN6" s="36">
        <f t="shared" si="12"/>
        <v>46.99</v>
      </c>
      <c r="DO6" s="36">
        <f t="shared" si="12"/>
        <v>47.89</v>
      </c>
      <c r="DP6" s="36">
        <f t="shared" si="12"/>
        <v>48.69</v>
      </c>
      <c r="DQ6" s="36">
        <f t="shared" si="12"/>
        <v>49.2</v>
      </c>
      <c r="DR6" s="35" t="str">
        <f>IF(DR7="","",IF(DR7="-","【-】","【"&amp;SUBSTITUTE(TEXT(DR7,"#,##0.00"),"-","△")&amp;"】"))</f>
        <v>【50.19】</v>
      </c>
      <c r="DS6" s="36">
        <f>IF(DS7="",NA(),DS7)</f>
        <v>11.85</v>
      </c>
      <c r="DT6" s="36">
        <f t="shared" ref="DT6:EB6" si="13">IF(DT7="",NA(),DT7)</f>
        <v>11.32</v>
      </c>
      <c r="DU6" s="36">
        <f t="shared" si="13"/>
        <v>9.89</v>
      </c>
      <c r="DV6" s="36">
        <f t="shared" si="13"/>
        <v>14.57</v>
      </c>
      <c r="DW6" s="36">
        <f t="shared" si="13"/>
        <v>16.98</v>
      </c>
      <c r="DX6" s="36">
        <f t="shared" si="13"/>
        <v>14.45</v>
      </c>
      <c r="DY6" s="36">
        <f t="shared" si="13"/>
        <v>15.83</v>
      </c>
      <c r="DZ6" s="36">
        <f t="shared" si="13"/>
        <v>16.899999999999999</v>
      </c>
      <c r="EA6" s="36">
        <f t="shared" si="13"/>
        <v>18.260000000000002</v>
      </c>
      <c r="EB6" s="36">
        <f t="shared" si="13"/>
        <v>18.329999999999998</v>
      </c>
      <c r="EC6" s="35" t="str">
        <f>IF(EC7="","",IF(EC7="-","【-】","【"&amp;SUBSTITUTE(TEXT(EC7,"#,##0.00"),"-","△")&amp;"】"))</f>
        <v>【20.63】</v>
      </c>
      <c r="ED6" s="36">
        <f>IF(ED7="",NA(),ED7)</f>
        <v>0.47</v>
      </c>
      <c r="EE6" s="36">
        <f t="shared" ref="EE6:EM6" si="14">IF(EE7="",NA(),EE7)</f>
        <v>0.68</v>
      </c>
      <c r="EF6" s="36">
        <f t="shared" si="14"/>
        <v>0.82</v>
      </c>
      <c r="EG6" s="36">
        <f t="shared" si="14"/>
        <v>0.63</v>
      </c>
      <c r="EH6" s="36">
        <f t="shared" si="14"/>
        <v>0.59</v>
      </c>
      <c r="EI6" s="36">
        <f t="shared" si="14"/>
        <v>0.74</v>
      </c>
      <c r="EJ6" s="36">
        <f t="shared" si="14"/>
        <v>0.74</v>
      </c>
      <c r="EK6" s="36">
        <f t="shared" si="14"/>
        <v>0.72</v>
      </c>
      <c r="EL6" s="36">
        <f t="shared" si="14"/>
        <v>0.66</v>
      </c>
      <c r="EM6" s="36">
        <f t="shared" si="14"/>
        <v>0.6</v>
      </c>
      <c r="EN6" s="35" t="str">
        <f>IF(EN7="","",IF(EN7="-","【-】","【"&amp;SUBSTITUTE(TEXT(EN7,"#,##0.00"),"-","△")&amp;"】"))</f>
        <v>【0.69】</v>
      </c>
    </row>
    <row r="7" spans="1:144" s="37" customFormat="1" x14ac:dyDescent="0.15">
      <c r="A7" s="29"/>
      <c r="B7" s="38">
        <v>2020</v>
      </c>
      <c r="C7" s="38">
        <v>62049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79.13</v>
      </c>
      <c r="P7" s="39">
        <v>99.69</v>
      </c>
      <c r="Q7" s="39">
        <v>3564</v>
      </c>
      <c r="R7" s="39">
        <v>100172</v>
      </c>
      <c r="S7" s="39">
        <v>602.97</v>
      </c>
      <c r="T7" s="39">
        <v>166.13</v>
      </c>
      <c r="U7" s="39">
        <v>99230</v>
      </c>
      <c r="V7" s="39">
        <v>279.77</v>
      </c>
      <c r="W7" s="39">
        <v>354.68</v>
      </c>
      <c r="X7" s="39">
        <v>112.9</v>
      </c>
      <c r="Y7" s="39">
        <v>117.08</v>
      </c>
      <c r="Z7" s="39">
        <v>120.51</v>
      </c>
      <c r="AA7" s="39">
        <v>111.76</v>
      </c>
      <c r="AB7" s="39">
        <v>108.09</v>
      </c>
      <c r="AC7" s="39">
        <v>114</v>
      </c>
      <c r="AD7" s="39">
        <v>113.68</v>
      </c>
      <c r="AE7" s="39">
        <v>113.82</v>
      </c>
      <c r="AF7" s="39">
        <v>112.82</v>
      </c>
      <c r="AG7" s="39">
        <v>110.91</v>
      </c>
      <c r="AH7" s="39">
        <v>110.27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0.23</v>
      </c>
      <c r="AO7" s="39">
        <v>0.03</v>
      </c>
      <c r="AP7" s="39">
        <v>0</v>
      </c>
      <c r="AQ7" s="39">
        <v>0</v>
      </c>
      <c r="AR7" s="39">
        <v>0.92</v>
      </c>
      <c r="AS7" s="39">
        <v>1.1499999999999999</v>
      </c>
      <c r="AT7" s="39">
        <v>417.34</v>
      </c>
      <c r="AU7" s="39">
        <v>459.86</v>
      </c>
      <c r="AV7" s="39">
        <v>448.78</v>
      </c>
      <c r="AW7" s="39">
        <v>586.38</v>
      </c>
      <c r="AX7" s="39">
        <v>680.86</v>
      </c>
      <c r="AY7" s="39">
        <v>349.04</v>
      </c>
      <c r="AZ7" s="39">
        <v>337.49</v>
      </c>
      <c r="BA7" s="39">
        <v>335.6</v>
      </c>
      <c r="BB7" s="39">
        <v>358.91</v>
      </c>
      <c r="BC7" s="39">
        <v>350.79</v>
      </c>
      <c r="BD7" s="39">
        <v>260.31</v>
      </c>
      <c r="BE7" s="39">
        <v>228.86</v>
      </c>
      <c r="BF7" s="39">
        <v>204.05</v>
      </c>
      <c r="BG7" s="39">
        <v>178.31</v>
      </c>
      <c r="BH7" s="39">
        <v>158.19</v>
      </c>
      <c r="BI7" s="39">
        <v>135.03</v>
      </c>
      <c r="BJ7" s="39">
        <v>254.54</v>
      </c>
      <c r="BK7" s="39">
        <v>265.92</v>
      </c>
      <c r="BL7" s="39">
        <v>258.26</v>
      </c>
      <c r="BM7" s="39">
        <v>247.27</v>
      </c>
      <c r="BN7" s="39">
        <v>322.92</v>
      </c>
      <c r="BO7" s="39">
        <v>275.67</v>
      </c>
      <c r="BP7" s="39">
        <v>101.35</v>
      </c>
      <c r="BQ7" s="39">
        <v>104.53</v>
      </c>
      <c r="BR7" s="39">
        <v>107.66</v>
      </c>
      <c r="BS7" s="39">
        <v>99.25</v>
      </c>
      <c r="BT7" s="39">
        <v>99.25</v>
      </c>
      <c r="BU7" s="39">
        <v>106.52</v>
      </c>
      <c r="BV7" s="39">
        <v>105.86</v>
      </c>
      <c r="BW7" s="39">
        <v>106.07</v>
      </c>
      <c r="BX7" s="39">
        <v>105.34</v>
      </c>
      <c r="BY7" s="39">
        <v>100.85</v>
      </c>
      <c r="BZ7" s="39">
        <v>100.05</v>
      </c>
      <c r="CA7" s="39">
        <v>215.89</v>
      </c>
      <c r="CB7" s="39">
        <v>210.06</v>
      </c>
      <c r="CC7" s="39">
        <v>204.53</v>
      </c>
      <c r="CD7" s="39">
        <v>222.05</v>
      </c>
      <c r="CE7" s="39">
        <v>220.81</v>
      </c>
      <c r="CF7" s="39">
        <v>155.80000000000001</v>
      </c>
      <c r="CG7" s="39">
        <v>158.58000000000001</v>
      </c>
      <c r="CH7" s="39">
        <v>159.22</v>
      </c>
      <c r="CI7" s="39">
        <v>159.6</v>
      </c>
      <c r="CJ7" s="39">
        <v>167.1</v>
      </c>
      <c r="CK7" s="39">
        <v>166.4</v>
      </c>
      <c r="CL7" s="39">
        <v>43.36</v>
      </c>
      <c r="CM7" s="39">
        <v>43.74</v>
      </c>
      <c r="CN7" s="39">
        <v>43.51</v>
      </c>
      <c r="CO7" s="39">
        <v>42.28</v>
      </c>
      <c r="CP7" s="39">
        <v>42.17</v>
      </c>
      <c r="CQ7" s="39">
        <v>62.1</v>
      </c>
      <c r="CR7" s="39">
        <v>62.38</v>
      </c>
      <c r="CS7" s="39">
        <v>62.83</v>
      </c>
      <c r="CT7" s="39">
        <v>62.05</v>
      </c>
      <c r="CU7" s="39">
        <v>59.91</v>
      </c>
      <c r="CV7" s="39">
        <v>60.69</v>
      </c>
      <c r="CW7" s="39">
        <v>91.34</v>
      </c>
      <c r="CX7" s="39">
        <v>89.88</v>
      </c>
      <c r="CY7" s="39">
        <v>89.84</v>
      </c>
      <c r="CZ7" s="39">
        <v>89.59</v>
      </c>
      <c r="DA7" s="39">
        <v>90.1</v>
      </c>
      <c r="DB7" s="39">
        <v>89.52</v>
      </c>
      <c r="DC7" s="39">
        <v>89.17</v>
      </c>
      <c r="DD7" s="39">
        <v>88.86</v>
      </c>
      <c r="DE7" s="39">
        <v>89.11</v>
      </c>
      <c r="DF7" s="39">
        <v>87.26</v>
      </c>
      <c r="DG7" s="39">
        <v>89.82</v>
      </c>
      <c r="DH7" s="39">
        <v>50.96</v>
      </c>
      <c r="DI7" s="39">
        <v>52.53</v>
      </c>
      <c r="DJ7" s="39">
        <v>53.84</v>
      </c>
      <c r="DK7" s="39">
        <v>55.38</v>
      </c>
      <c r="DL7" s="39">
        <v>56.76</v>
      </c>
      <c r="DM7" s="39">
        <v>46.58</v>
      </c>
      <c r="DN7" s="39">
        <v>46.99</v>
      </c>
      <c r="DO7" s="39">
        <v>47.89</v>
      </c>
      <c r="DP7" s="39">
        <v>48.69</v>
      </c>
      <c r="DQ7" s="39">
        <v>49.2</v>
      </c>
      <c r="DR7" s="39">
        <v>50.19</v>
      </c>
      <c r="DS7" s="39">
        <v>11.85</v>
      </c>
      <c r="DT7" s="39">
        <v>11.32</v>
      </c>
      <c r="DU7" s="39">
        <v>9.89</v>
      </c>
      <c r="DV7" s="39">
        <v>14.57</v>
      </c>
      <c r="DW7" s="39">
        <v>16.98</v>
      </c>
      <c r="DX7" s="39">
        <v>14.45</v>
      </c>
      <c r="DY7" s="39">
        <v>15.83</v>
      </c>
      <c r="DZ7" s="39">
        <v>16.899999999999999</v>
      </c>
      <c r="EA7" s="39">
        <v>18.260000000000002</v>
      </c>
      <c r="EB7" s="39">
        <v>18.329999999999998</v>
      </c>
      <c r="EC7" s="39">
        <v>20.63</v>
      </c>
      <c r="ED7" s="39">
        <v>0.47</v>
      </c>
      <c r="EE7" s="39">
        <v>0.68</v>
      </c>
      <c r="EF7" s="39">
        <v>0.82</v>
      </c>
      <c r="EG7" s="39">
        <v>0.63</v>
      </c>
      <c r="EH7" s="39">
        <v>0.59</v>
      </c>
      <c r="EI7" s="39">
        <v>0.74</v>
      </c>
      <c r="EJ7" s="39">
        <v>0.74</v>
      </c>
      <c r="EK7" s="39">
        <v>0.72</v>
      </c>
      <c r="EL7" s="39">
        <v>0.66</v>
      </c>
      <c r="EM7" s="39">
        <v>0.6</v>
      </c>
      <c r="EN7" s="39">
        <v>0.69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 t="shared" ref="B10:D10" si="15">DATEVALUE($B7+12-B11&amp;"/1/"&amp;B12)</f>
        <v>46753</v>
      </c>
      <c r="C10" s="43">
        <f t="shared" si="15"/>
        <v>47119</v>
      </c>
      <c r="D10" s="43">
        <f t="shared" si="15"/>
        <v>47484</v>
      </c>
      <c r="E10" s="44">
        <f>DATEVALUE($B7+12-E11&amp;"/1/"&amp;E12)</f>
        <v>47849</v>
      </c>
      <c r="F10" s="44">
        <f>DATEVALUE($B7+12-F11&amp;"/1/"&amp;F12)</f>
        <v>48215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1</v>
      </c>
      <c r="F12">
        <v>2</v>
      </c>
      <c r="G12" t="s">
        <v>106</v>
      </c>
    </row>
    <row r="13" spans="1:144" x14ac:dyDescent="0.15">
      <c r="B13" t="s">
        <v>107</v>
      </c>
      <c r="C13" t="s">
        <v>108</v>
      </c>
      <c r="D13" t="s">
        <v>107</v>
      </c>
      <c r="E13" t="s">
        <v>109</v>
      </c>
      <c r="F13" t="s">
        <v>110</v>
      </c>
      <c r="G13" t="s">
        <v>111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池田 麻衣</cp:lastModifiedBy>
  <cp:lastPrinted>2022-01-18T01:43:30Z</cp:lastPrinted>
  <dcterms:created xsi:type="dcterms:W3CDTF">2021-12-03T06:44:04Z</dcterms:created>
  <dcterms:modified xsi:type="dcterms:W3CDTF">2022-01-18T01:47:08Z</dcterms:modified>
  <cp:category/>
</cp:coreProperties>
</file>