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B319" lockStructure="1"/>
  <bookViews>
    <workbookView xWindow="0" yWindow="0" windowWidth="20490" windowHeight="7410"/>
  </bookViews>
  <sheets>
    <sheet name="法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AT8" i="4" s="1"/>
  <c r="R6" i="5"/>
  <c r="Q6" i="5"/>
  <c r="W10" i="4" s="1"/>
  <c r="P6" i="5"/>
  <c r="P10" i="4" s="1"/>
  <c r="O6" i="5"/>
  <c r="I10" i="4" s="1"/>
  <c r="N6" i="5"/>
  <c r="M6" i="5"/>
  <c r="L6" i="5"/>
  <c r="K6" i="5"/>
  <c r="J6" i="5"/>
  <c r="I6" i="5"/>
  <c r="H6" i="5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5" i="4"/>
  <c r="N85" i="4"/>
  <c r="M85" i="4"/>
  <c r="L85" i="4"/>
  <c r="K85" i="4"/>
  <c r="J85" i="4"/>
  <c r="I85" i="4"/>
  <c r="H85" i="4"/>
  <c r="G85" i="4"/>
  <c r="F85" i="4"/>
  <c r="E85" i="4"/>
  <c r="BB10" i="4"/>
  <c r="AT10" i="4"/>
  <c r="AL10" i="4"/>
  <c r="B10" i="4"/>
  <c r="BB8" i="4"/>
  <c r="AL8" i="4"/>
  <c r="W8" i="4"/>
  <c r="P8" i="4"/>
  <c r="I8" i="4"/>
  <c r="B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<sst xmlns="http://schemas.openxmlformats.org/spreadsheetml/2006/main" count="232" uniqueCount="120">
  <si>
    <t>経営比較分析表（平成28年度決算）</t>
    <phoneticPr fontId="7"/>
  </si>
  <si>
    <t>業務名</t>
    <rPh sb="2" eb="3">
      <t>メイ</t>
    </rPh>
    <phoneticPr fontId="7"/>
  </si>
  <si>
    <t>業種名</t>
    <rPh sb="2" eb="3">
      <t>メイ</t>
    </rPh>
    <phoneticPr fontId="7"/>
  </si>
  <si>
    <t>事業名</t>
    <phoneticPr fontId="7"/>
  </si>
  <si>
    <t>類似団体区分</t>
    <rPh sb="4" eb="6">
      <t>クブン</t>
    </rPh>
    <phoneticPr fontId="7"/>
  </si>
  <si>
    <t>管理者の情報</t>
    <rPh sb="0" eb="3">
      <t>カンリシャ</t>
    </rPh>
    <rPh sb="4" eb="6">
      <t>ジョウホウ</t>
    </rPh>
    <phoneticPr fontId="7"/>
  </si>
  <si>
    <t>人口（人）</t>
    <rPh sb="0" eb="2">
      <t>ジンコウ</t>
    </rPh>
    <rPh sb="3" eb="4">
      <t>ヒト</t>
    </rPh>
    <phoneticPr fontId="7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</si>
  <si>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</si>
  <si>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7"/>
  </si>
  <si>
    <t>グラフ凡例</t>
    <rPh sb="3" eb="5">
      <t>ハンレイ</t>
    </rPh>
    <phoneticPr fontId="7"/>
  </si>
  <si>
    <t>■</t>
    <phoneticPr fontId="7"/>
  </si>
  <si>
    <t>当該団体値（当該値）</t>
    <rPh sb="2" eb="4">
      <t>ダンタイ</t>
    </rPh>
    <phoneticPr fontId="7"/>
  </si>
  <si>
    <t>資金不足比率(％)</t>
    <phoneticPr fontId="7"/>
  </si>
  <si>
    <t>自己資本構成比率(％)</t>
    <phoneticPr fontId="7"/>
  </si>
  <si>
    <t>普及率(％)</t>
    <phoneticPr fontId="7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</si>
  <si>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7"/>
  </si>
  <si>
    <t>現在給水人口(人)</t>
    <phoneticPr fontId="7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</si>
  <si>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7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</si>
  <si>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7"/>
  </si>
  <si>
    <t>－</t>
    <phoneticPr fontId="7"/>
  </si>
  <si>
    <t>類似団体平均値（平均値）</t>
    <phoneticPr fontId="7"/>
  </si>
  <si>
    <t>【】</t>
    <phoneticPr fontId="7"/>
  </si>
  <si>
    <t>平成28年度全国平均</t>
    <phoneticPr fontId="7"/>
  </si>
  <si>
    <t>分析欄</t>
    <rPh sb="0" eb="2">
      <t>ブンセキ</t>
    </rPh>
    <rPh sb="2" eb="3">
      <t>ラン</t>
    </rPh>
    <phoneticPr fontId="7"/>
  </si>
  <si>
    <t>1. 経営の健全性・効率性</t>
    <phoneticPr fontId="7"/>
  </si>
  <si>
    <t>1. 経営の健全性・効率性について</t>
    <phoneticPr fontId="7"/>
  </si>
  <si>
    <t>「経常損益」</t>
    <phoneticPr fontId="7"/>
  </si>
  <si>
    <t>「累積欠損」</t>
    <rPh sb="1" eb="3">
      <t>ルイセキ</t>
    </rPh>
    <rPh sb="3" eb="5">
      <t>ケッソン</t>
    </rPh>
    <phoneticPr fontId="7"/>
  </si>
  <si>
    <t>「支払能力」</t>
    <phoneticPr fontId="7"/>
  </si>
  <si>
    <t>「債務残高」</t>
    <rPh sb="1" eb="3">
      <t>サイム</t>
    </rPh>
    <rPh sb="3" eb="5">
      <t>ザンダカ</t>
    </rPh>
    <phoneticPr fontId="7"/>
  </si>
  <si>
    <t>2. 老朽化の状況について</t>
    <phoneticPr fontId="7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</si>
  <si>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7"/>
  </si>
  <si>
    <t>「費用の効率性」</t>
    <rPh sb="1" eb="3">
      <t>ヒヨウ</t>
    </rPh>
    <rPh sb="4" eb="6">
      <t>コウリツ</t>
    </rPh>
    <rPh sb="6" eb="7">
      <t>セイ</t>
    </rPh>
    <phoneticPr fontId="7"/>
  </si>
  <si>
    <t>「施設の効率性」</t>
    <rPh sb="1" eb="3">
      <t>シセツ</t>
    </rPh>
    <rPh sb="4" eb="6">
      <t>コウリツ</t>
    </rPh>
    <rPh sb="6" eb="7">
      <t>セイ</t>
    </rPh>
    <phoneticPr fontId="7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</si>
  <si>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7"/>
  </si>
  <si>
    <t>2. 老朽化の状況</t>
    <phoneticPr fontId="7"/>
  </si>
  <si>
    <t>全体総括</t>
    <rPh sb="0" eb="2">
      <t>ゼンタイ</t>
    </rPh>
    <rPh sb="2" eb="4">
      <t>ソウカツ</t>
    </rPh>
    <phoneticPr fontId="7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</si>
  <si>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7"/>
  </si>
  <si>
    <t>「管路の経年化の状況」</t>
    <rPh sb="1" eb="3">
      <t>カンロ</t>
    </rPh>
    <rPh sb="4" eb="7">
      <t>ケイネンカ</t>
    </rPh>
    <rPh sb="8" eb="10">
      <t>ジョウキョウ</t>
    </rPh>
    <phoneticPr fontId="7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</si>
  <si>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7"/>
  </si>
  <si>
    <t>※　平成24年度から平成25年度における各指標の類似団体平均値は、当時の事業数を基に算出していますが、管路経年化率及び管路更新率については、平成26年度の事業数を基に類似団体平均値を算出しています。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カンロ</t>
    </rPh>
    <rPh sb="53" eb="56">
      <t>ケイネンカ</t>
    </rPh>
    <rPh sb="56" eb="57">
      <t>リツ</t>
    </rPh>
    <rPh sb="57" eb="58">
      <t>オヨ</t>
    </rPh>
    <rPh sb="59" eb="61">
      <t>カンロ</t>
    </rPh>
    <rPh sb="61" eb="63">
      <t>コウシン</t>
    </rPh>
    <rPh sb="63" eb="64">
      <t>リツ</t>
    </rPh>
    <rPh sb="70" eb="72">
      <t>ヘイセイ</t>
    </rPh>
    <rPh sb="74" eb="76">
      <t>ネンド</t>
    </rPh>
    <rPh sb="77" eb="79">
      <t>ジギョウ</t>
    </rPh>
    <rPh sb="79" eb="80">
      <t>スウ</t>
    </rPh>
    <rPh sb="81" eb="82">
      <t>モト</t>
    </rPh>
    <rPh sb="83" eb="85">
      <t>ルイジ</t>
    </rPh>
    <rPh sb="85" eb="87">
      <t>ダンタイ</t>
    </rPh>
    <rPh sb="87" eb="89">
      <t>ヘイキン</t>
    </rPh>
    <rPh sb="89" eb="90">
      <t>アタイ</t>
    </rPh>
    <rPh sb="91" eb="93">
      <t>サンシュツ</t>
    </rPh>
    <phoneticPr fontId="3"/>
  </si>
  <si>
    <t>全国平均</t>
    <rPh sb="0" eb="2">
      <t>ゼンコク</t>
    </rPh>
    <rPh sb="2" eb="4">
      <t>ヘイキン</t>
    </rPh>
    <phoneticPr fontId="7"/>
  </si>
  <si>
    <t>1①</t>
  </si>
  <si>
    <t>1②</t>
  </si>
  <si>
    <t>1③</t>
  </si>
  <si>
    <t>1④</t>
  </si>
  <si>
    <t>1⑤</t>
  </si>
  <si>
    <t>1⑥</t>
  </si>
  <si>
    <t>1⑦</t>
    <phoneticPr fontId="7"/>
  </si>
  <si>
    <t>1⑧</t>
    <phoneticPr fontId="7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</si>
  <si>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</si>
  <si>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</si>
  <si>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</si>
  <si>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7"/>
  </si>
  <si>
    <t>項番</t>
    <rPh sb="0" eb="2">
      <t>コウバン</t>
    </rPh>
    <phoneticPr fontId="7"/>
  </si>
  <si>
    <t>大項目</t>
    <rPh sb="0" eb="3">
      <t>ダイコウモク</t>
    </rPh>
    <phoneticPr fontId="7"/>
  </si>
  <si>
    <t>年度</t>
    <rPh sb="0" eb="2">
      <t>ネンド</t>
    </rPh>
    <phoneticPr fontId="7"/>
  </si>
  <si>
    <t>団体CD</t>
    <rPh sb="0" eb="2">
      <t>ダンタイ</t>
    </rPh>
    <phoneticPr fontId="7"/>
  </si>
  <si>
    <t>業務CD</t>
    <rPh sb="0" eb="2">
      <t>ギョウム</t>
    </rPh>
    <phoneticPr fontId="7"/>
  </si>
  <si>
    <t>業種CD</t>
    <rPh sb="0" eb="2">
      <t>ギョウシュ</t>
    </rPh>
    <phoneticPr fontId="7"/>
  </si>
  <si>
    <t>事業CD</t>
    <rPh sb="0" eb="2">
      <t>ジギョウ</t>
    </rPh>
    <phoneticPr fontId="7"/>
  </si>
  <si>
    <t>施設CD</t>
    <rPh sb="0" eb="2">
      <t>シセツ</t>
    </rPh>
    <phoneticPr fontId="7"/>
  </si>
  <si>
    <t>基本情報</t>
    <rPh sb="0" eb="2">
      <t>キホン</t>
    </rPh>
    <rPh sb="2" eb="4">
      <t>ジョウホウ</t>
    </rPh>
    <phoneticPr fontId="7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</si>
  <si>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7"/>
  </si>
  <si>
    <t>2. 老朽化の状況</t>
    <phoneticPr fontId="7"/>
  </si>
  <si>
    <t>中項目</t>
    <rPh sb="0" eb="1">
      <t>チュウ</t>
    </rPh>
    <rPh sb="1" eb="3">
      <t>コウモク</t>
    </rPh>
    <phoneticPr fontId="7"/>
  </si>
  <si>
    <t>①経常収支比率(％)</t>
    <phoneticPr fontId="7"/>
  </si>
  <si>
    <t>②累積欠損金比率(％)</t>
    <phoneticPr fontId="7"/>
  </si>
  <si>
    <t>③流動比率(％)</t>
    <rPh sb="1" eb="3">
      <t>リュウドウ</t>
    </rPh>
    <rPh sb="3" eb="5">
      <t>ヒリツ</t>
    </rPh>
    <phoneticPr fontId="7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</si>
  <si>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7"/>
  </si>
  <si>
    <t>⑤料金回収率(％)</t>
    <rPh sb="1" eb="3">
      <t>リョウキン</t>
    </rPh>
    <rPh sb="3" eb="5">
      <t>カイシュウ</t>
    </rPh>
    <rPh sb="5" eb="6">
      <t>リツ</t>
    </rPh>
    <phoneticPr fontId="7"/>
  </si>
  <si>
    <t>⑥給水原価(円)</t>
    <rPh sb="1" eb="3">
      <t>キュウスイ</t>
    </rPh>
    <rPh sb="3" eb="5">
      <t>ゲンカ</t>
    </rPh>
    <rPh sb="6" eb="7">
      <t>エン</t>
    </rPh>
    <phoneticPr fontId="7"/>
  </si>
  <si>
    <t>⑦施設利用率(％)</t>
    <rPh sb="1" eb="3">
      <t>シセツ</t>
    </rPh>
    <rPh sb="3" eb="6">
      <t>リヨウリツ</t>
    </rPh>
    <phoneticPr fontId="7"/>
  </si>
  <si>
    <t>⑧有収率(％)</t>
    <phoneticPr fontId="7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</si>
  <si>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7"/>
  </si>
  <si>
    <t>②管路経年化率(％)</t>
    <rPh sb="1" eb="3">
      <t>カンロ</t>
    </rPh>
    <rPh sb="3" eb="6">
      <t>ケイネンカ</t>
    </rPh>
    <rPh sb="6" eb="7">
      <t>リツ</t>
    </rPh>
    <phoneticPr fontId="7"/>
  </si>
  <si>
    <t>③管路更新率(％)</t>
    <rPh sb="1" eb="3">
      <t>カンロ</t>
    </rPh>
    <rPh sb="3" eb="5">
      <t>コウシン</t>
    </rPh>
    <rPh sb="5" eb="6">
      <t>リツ</t>
    </rPh>
    <phoneticPr fontId="7"/>
  </si>
  <si>
    <t>小項目</t>
    <rPh sb="0" eb="3">
      <t>ショウコウモク</t>
    </rPh>
    <phoneticPr fontId="7"/>
  </si>
  <si>
    <t>都道府県名</t>
    <rPh sb="0" eb="4">
      <t>トドウフケン</t>
    </rPh>
    <rPh sb="4" eb="5">
      <t>メイ</t>
    </rPh>
    <phoneticPr fontId="7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</si>
  <si>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7"/>
  </si>
  <si>
    <t>業種名称</t>
    <rPh sb="0" eb="2">
      <t>ギョウシュ</t>
    </rPh>
    <rPh sb="2" eb="4">
      <t>メイショウ</t>
    </rPh>
    <phoneticPr fontId="7"/>
  </si>
  <si>
    <t>事業名称</t>
    <rPh sb="0" eb="2">
      <t>ジギョウ</t>
    </rPh>
    <rPh sb="2" eb="4">
      <t>メイショウ</t>
    </rPh>
    <phoneticPr fontId="7"/>
  </si>
  <si>
    <t>類似団体</t>
    <rPh sb="0" eb="2">
      <t>ルイジ</t>
    </rPh>
    <rPh sb="2" eb="4">
      <t>ダンタイ</t>
    </rPh>
    <phoneticPr fontId="7"/>
  </si>
  <si>
    <t>資金不足比率</t>
    <rPh sb="0" eb="2">
      <t>シキン</t>
    </rPh>
    <rPh sb="2" eb="4">
      <t>フソク</t>
    </rPh>
    <rPh sb="4" eb="6">
      <t>ヒリツ</t>
    </rPh>
    <phoneticPr fontId="7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</si>
  <si>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7"/>
  </si>
  <si>
    <t>普及率</t>
    <rPh sb="0" eb="2">
      <t>フキュウ</t>
    </rPh>
    <rPh sb="2" eb="3">
      <t>リツ</t>
    </rPh>
    <phoneticPr fontId="7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</si>
  <si>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7"/>
  </si>
  <si>
    <t>人口</t>
    <rPh sb="0" eb="2">
      <t>ジンコウ</t>
    </rPh>
    <phoneticPr fontId="7"/>
  </si>
  <si>
    <t>面積</t>
    <rPh sb="0" eb="2">
      <t>メンセキ</t>
    </rPh>
    <phoneticPr fontId="7"/>
  </si>
  <si>
    <t>人口密度</t>
    <rPh sb="0" eb="2">
      <t>ジンコウ</t>
    </rPh>
    <rPh sb="2" eb="4">
      <t>ミツド</t>
    </rPh>
    <phoneticPr fontId="7"/>
  </si>
  <si>
    <t>給水人口</t>
    <rPh sb="0" eb="2">
      <t>キュウスイ</t>
    </rPh>
    <rPh sb="2" eb="4">
      <t>ジンコウ</t>
    </rPh>
    <phoneticPr fontId="7"/>
  </si>
  <si>
    <t>給水区域面積</t>
  </si>
  <si>
    <t>給水人口密度</t>
  </si>
  <si>
    <t>比率(N-4)</t>
    <rPh sb="0" eb="2">
      <t>ヒリツ</t>
    </rPh>
    <phoneticPr fontId="7"/>
  </si>
  <si>
    <t>比率(N-3)</t>
    <rPh sb="0" eb="2">
      <t>ヒリツ</t>
    </rPh>
    <phoneticPr fontId="7"/>
  </si>
  <si>
    <t>比率(N-2)</t>
    <rPh sb="0" eb="2">
      <t>ヒリツ</t>
    </rPh>
    <phoneticPr fontId="7"/>
  </si>
  <si>
    <t>比率(N-1)</t>
    <rPh sb="0" eb="2">
      <t>ヒリツ</t>
    </rPh>
    <phoneticPr fontId="7"/>
  </si>
  <si>
    <t>比率(N)</t>
    <rPh sb="0" eb="2">
      <t>ヒリツ</t>
    </rPh>
    <phoneticPr fontId="7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</si>
  <si>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</si>
  <si>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</si>
  <si>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</si>
  <si>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</si>
  <si>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</si>
  <si>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</si>
  <si>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7"/>
  </si>
  <si>
    <t>山形県　小国町</t>
  </si>
  <si>
    <t>法適用</t>
  </si>
  <si>
    <t>水道事業</t>
  </si>
  <si>
    <t>末端給水事業</t>
  </si>
  <si>
    <t>A9</t>
  </si>
  <si>
    <t>-</t>
  </si>
  <si>
    <t>Ｎ－４年度</t>
    <rPh sb="3" eb="5">
      <t>ネンド</t>
    </rPh>
    <phoneticPr fontId="7"/>
  </si>
  <si>
    <t>Ｎ－３年度</t>
    <rPh sb="3" eb="5">
      <t>ネンド</t>
    </rPh>
    <phoneticPr fontId="7"/>
  </si>
  <si>
    <t>Ｎ－２年度</t>
    <rPh sb="3" eb="5">
      <t>ネンド</t>
    </rPh>
    <phoneticPr fontId="7"/>
  </si>
  <si>
    <t>Ｎ－１年度</t>
    <rPh sb="3" eb="5">
      <t>ネンド</t>
    </rPh>
    <phoneticPr fontId="7"/>
  </si>
  <si>
    <t>Ｎ年度</t>
    <rPh sb="1" eb="3">
      <t>ネンド</t>
    </rPh>
    <phoneticPr fontId="7"/>
  </si>
  <si>
    <t>　新水源、新配水池の整備に係る投資を優先したことにより、管路の更新が未実施となっている。
　今後、経営状況を踏まえ、計画的に実施していく予定である。</t>
    <rPh sb="1" eb="2">
      <t>シン</t>
    </rPh>
    <rPh sb="2" eb="4">
      <t>スイゲン</t>
    </rPh>
    <rPh sb="5" eb="6">
      <t>シン</t>
    </rPh>
    <rPh sb="6" eb="8">
      <t>ハイスイ</t>
    </rPh>
    <rPh sb="8" eb="9">
      <t>チ</t>
    </rPh>
    <rPh sb="10" eb="12">
      <t>セイビ</t>
    </rPh>
    <rPh sb="13" eb="14">
      <t>カカ</t>
    </rPh>
    <rPh sb="15" eb="17">
      <t>トウシ</t>
    </rPh>
    <rPh sb="18" eb="20">
      <t>ユウセン</t>
    </rPh>
    <rPh sb="28" eb="30">
      <t>カンロ</t>
    </rPh>
    <rPh sb="31" eb="33">
      <t>コウシン</t>
    </rPh>
    <rPh sb="34" eb="37">
      <t>ミジッシ</t>
    </rPh>
    <rPh sb="46" eb="48">
      <t>コンゴ</t>
    </rPh>
    <rPh sb="49" eb="51">
      <t>ケイエイ</t>
    </rPh>
    <rPh sb="51" eb="53">
      <t>ジョウキョウ</t>
    </rPh>
    <rPh sb="54" eb="55">
      <t>フ</t>
    </rPh>
    <rPh sb="58" eb="61">
      <t>ケイカクテキ</t>
    </rPh>
    <rPh sb="62" eb="64">
      <t>ジッシ</t>
    </rPh>
    <rPh sb="68" eb="70">
      <t>ヨテイ</t>
    </rPh>
    <phoneticPr fontId="4"/>
  </si>
  <si>
    <t>　平成２８年度は健全的、効率的な経営となっているが、今後企業債が増加していくことから、料金回収率、有効率の向上に努め、経営努力を行っていく。</t>
    <rPh sb="1" eb="3">
      <t>ヘイセイ</t>
    </rPh>
    <rPh sb="5" eb="7">
      <t>ネンド</t>
    </rPh>
    <rPh sb="8" eb="10">
      <t>ケンゼン</t>
    </rPh>
    <rPh sb="10" eb="11">
      <t>テキ</t>
    </rPh>
    <rPh sb="12" eb="15">
      <t>コウリツテキ</t>
    </rPh>
    <rPh sb="16" eb="18">
      <t>ケイエイ</t>
    </rPh>
    <rPh sb="26" eb="28">
      <t>コンゴ</t>
    </rPh>
    <rPh sb="28" eb="30">
      <t>キギョウ</t>
    </rPh>
    <rPh sb="30" eb="31">
      <t>サイ</t>
    </rPh>
    <rPh sb="32" eb="34">
      <t>ゾウカ</t>
    </rPh>
    <rPh sb="43" eb="45">
      <t>リョウキン</t>
    </rPh>
    <rPh sb="45" eb="47">
      <t>カイシュウ</t>
    </rPh>
    <rPh sb="47" eb="48">
      <t>リツ</t>
    </rPh>
    <rPh sb="49" eb="52">
      <t>ユウコウリツ</t>
    </rPh>
    <rPh sb="53" eb="55">
      <t>コウジョウ</t>
    </rPh>
    <rPh sb="56" eb="57">
      <t>ツト</t>
    </rPh>
    <rPh sb="59" eb="61">
      <t>ケイエイ</t>
    </rPh>
    <rPh sb="61" eb="63">
      <t>ドリョク</t>
    </rPh>
    <rPh sb="64" eb="65">
      <t>オコナ</t>
    </rPh>
    <phoneticPr fontId="4"/>
  </si>
  <si>
    <t>非設置</t>
    <rPh sb="0" eb="1">
      <t>ヒ</t>
    </rPh>
    <rPh sb="1" eb="3">
      <t>セッチ</t>
    </rPh>
    <phoneticPr fontId="4"/>
  </si>
  <si>
    <r>
      <t>（収益の分析）
　経常収支比率は連続して前年度を上回り、料金回収率も向上している。有収率は年度ごとに変動はあるが平均値レベルとなっており、安定した収益を維持している。
（企業債残高の分析）
　新水源事業への投資により比率が高くなり平均を上回った。平成３０年度まで投資が続く見込みであり、長期的な給水収益の確保に向けた対応を要する。
（施設利用率の分析）
　給水人口の減少はあるものの、平均値を上回る。
（経営の健全性・効率性の分析）
　収益は安定確保されており、</t>
    </r>
    <r>
      <rPr>
        <sz val="11"/>
        <color theme="1"/>
        <rFont val="ＭＳ ゴシック"/>
        <family val="3"/>
        <charset val="128"/>
      </rPr>
      <t>施設利用率も平均を上回り、経営の健全性、効率性は図られている。
　しかし、新水源への投資により増える企業債に対応し、将来の安定給水、安定経営のため、料金改定も含めより効率性の高い経営を検討していく必要がある。</t>
    </r>
    <rPh sb="1" eb="3">
      <t>シュウエキ</t>
    </rPh>
    <rPh sb="4" eb="6">
      <t>ブンセキ</t>
    </rPh>
    <rPh sb="9" eb="11">
      <t>ケイジョウ</t>
    </rPh>
    <rPh sb="11" eb="13">
      <t>シュウシ</t>
    </rPh>
    <rPh sb="13" eb="15">
      <t>ヒリツ</t>
    </rPh>
    <rPh sb="16" eb="18">
      <t>レンゾク</t>
    </rPh>
    <rPh sb="20" eb="23">
      <t>ゼンネンド</t>
    </rPh>
    <rPh sb="24" eb="26">
      <t>ウワマワ</t>
    </rPh>
    <rPh sb="28" eb="30">
      <t>リョウキン</t>
    </rPh>
    <rPh sb="30" eb="32">
      <t>カイシュウ</t>
    </rPh>
    <rPh sb="32" eb="33">
      <t>リツ</t>
    </rPh>
    <rPh sb="34" eb="36">
      <t>コウジョウ</t>
    </rPh>
    <rPh sb="41" eb="42">
      <t>ユウ</t>
    </rPh>
    <rPh sb="42" eb="43">
      <t>シュウ</t>
    </rPh>
    <rPh sb="43" eb="44">
      <t>リツ</t>
    </rPh>
    <rPh sb="45" eb="47">
      <t>ネンド</t>
    </rPh>
    <rPh sb="50" eb="52">
      <t>ヘンドウ</t>
    </rPh>
    <rPh sb="56" eb="59">
      <t>ヘイキンチ</t>
    </rPh>
    <rPh sb="69" eb="71">
      <t>アンテイ</t>
    </rPh>
    <rPh sb="73" eb="75">
      <t>シュウエキ</t>
    </rPh>
    <rPh sb="76" eb="78">
      <t>イジ</t>
    </rPh>
    <rPh sb="86" eb="88">
      <t>キギョウ</t>
    </rPh>
    <rPh sb="88" eb="89">
      <t>サイ</t>
    </rPh>
    <rPh sb="89" eb="91">
      <t>ザンダカ</t>
    </rPh>
    <rPh sb="92" eb="94">
      <t>ブンセキ</t>
    </rPh>
    <rPh sb="97" eb="98">
      <t>シン</t>
    </rPh>
    <rPh sb="98" eb="100">
      <t>スイゲン</t>
    </rPh>
    <rPh sb="100" eb="102">
      <t>ジギョウ</t>
    </rPh>
    <rPh sb="104" eb="106">
      <t>トウシ</t>
    </rPh>
    <rPh sb="109" eb="111">
      <t>ヒリツ</t>
    </rPh>
    <rPh sb="112" eb="113">
      <t>タカ</t>
    </rPh>
    <rPh sb="116" eb="118">
      <t>ヘイキン</t>
    </rPh>
    <rPh sb="119" eb="121">
      <t>ウワマワ</t>
    </rPh>
    <rPh sb="124" eb="126">
      <t>ヘイセイ</t>
    </rPh>
    <rPh sb="128" eb="130">
      <t>ネンド</t>
    </rPh>
    <rPh sb="132" eb="134">
      <t>トウシ</t>
    </rPh>
    <rPh sb="135" eb="136">
      <t>ツヅ</t>
    </rPh>
    <rPh sb="137" eb="139">
      <t>ミコ</t>
    </rPh>
    <rPh sb="144" eb="147">
      <t>チョウキテキ</t>
    </rPh>
    <rPh sb="148" eb="150">
      <t>キュウスイ</t>
    </rPh>
    <rPh sb="150" eb="152">
      <t>シュウエキ</t>
    </rPh>
    <rPh sb="153" eb="155">
      <t>カクホ</t>
    </rPh>
    <rPh sb="156" eb="157">
      <t>ム</t>
    </rPh>
    <rPh sb="159" eb="161">
      <t>タイオウ</t>
    </rPh>
    <rPh sb="162" eb="163">
      <t>ヨウ</t>
    </rPh>
    <rPh sb="169" eb="171">
      <t>シセツ</t>
    </rPh>
    <rPh sb="171" eb="174">
      <t>リヨウリツ</t>
    </rPh>
    <rPh sb="175" eb="177">
      <t>ブンセキ</t>
    </rPh>
    <rPh sb="180" eb="182">
      <t>キュウスイ</t>
    </rPh>
    <rPh sb="182" eb="184">
      <t>ジンコウ</t>
    </rPh>
    <rPh sb="185" eb="187">
      <t>ゲンショウ</t>
    </rPh>
    <rPh sb="194" eb="197">
      <t>ヘイキンチ</t>
    </rPh>
    <rPh sb="198" eb="200">
      <t>ウワマワ</t>
    </rPh>
    <rPh sb="205" eb="207">
      <t>ケイエイ</t>
    </rPh>
    <rPh sb="208" eb="211">
      <t>ケンゼンセイ</t>
    </rPh>
    <rPh sb="212" eb="215">
      <t>コウリツセイ</t>
    </rPh>
    <rPh sb="216" eb="218">
      <t>ブンセキ</t>
    </rPh>
    <rPh sb="221" eb="223">
      <t>シュウエキ</t>
    </rPh>
    <rPh sb="224" eb="226">
      <t>アンテイ</t>
    </rPh>
    <rPh sb="226" eb="228">
      <t>カクホ</t>
    </rPh>
    <rPh sb="234" eb="236">
      <t>シセツ</t>
    </rPh>
    <rPh sb="236" eb="239">
      <t>リヨウリツ</t>
    </rPh>
    <rPh sb="240" eb="242">
      <t>ヘイキン</t>
    </rPh>
    <rPh sb="243" eb="245">
      <t>ウワマワ</t>
    </rPh>
    <rPh sb="247" eb="249">
      <t>ケイエイ</t>
    </rPh>
    <rPh sb="250" eb="253">
      <t>ケンゼンセイ</t>
    </rPh>
    <rPh sb="254" eb="257">
      <t>コウリツセイ</t>
    </rPh>
    <rPh sb="258" eb="259">
      <t>ハカ</t>
    </rPh>
    <rPh sb="271" eb="272">
      <t>シン</t>
    </rPh>
    <rPh sb="272" eb="274">
      <t>スイゲン</t>
    </rPh>
    <rPh sb="276" eb="278">
      <t>トウシ</t>
    </rPh>
    <rPh sb="281" eb="282">
      <t>フ</t>
    </rPh>
    <rPh sb="284" eb="286">
      <t>キギョウ</t>
    </rPh>
    <rPh sb="286" eb="287">
      <t>サイ</t>
    </rPh>
    <rPh sb="288" eb="290">
      <t>タイオウ</t>
    </rPh>
    <rPh sb="292" eb="294">
      <t>ショウライ</t>
    </rPh>
    <rPh sb="295" eb="297">
      <t>アンテイ</t>
    </rPh>
    <rPh sb="297" eb="299">
      <t>キュウスイ</t>
    </rPh>
    <rPh sb="300" eb="302">
      <t>アンテイ</t>
    </rPh>
    <rPh sb="302" eb="304">
      <t>ケイエイ</t>
    </rPh>
    <rPh sb="308" eb="310">
      <t>リョウキン</t>
    </rPh>
    <rPh sb="310" eb="312">
      <t>カイテイ</t>
    </rPh>
    <rPh sb="313" eb="314">
      <t>フク</t>
    </rPh>
    <rPh sb="317" eb="320">
      <t>コウリツセイ</t>
    </rPh>
    <rPh sb="321" eb="322">
      <t>タカ</t>
    </rPh>
    <rPh sb="323" eb="325">
      <t>ケイエイ</t>
    </rPh>
    <rPh sb="326" eb="328">
      <t>ケントウ</t>
    </rPh>
    <rPh sb="332" eb="334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</si>
</sst>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ge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0"/>
      <name val="ＭＳ Ｐゴシック"/>
      <family val="2"/>
      <charset val="128"/>
    </font>
    <font>
      <sz val="1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>
      <alignment vertical="center"/>
    </xf>
    <xf numFmtId="6" fontId="18" fillId="0" borderId="0" applyFont="0" applyFill="0" applyBorder="0" applyAlignment="0" applyProtection="0"/>
    <xf numFmtId="0" fontId="18" fillId="0" borderId="0"/>
    <xf numFmtId="0" fontId="1" fillId="0" borderId="0">
      <alignment vertical="center"/>
    </xf>
    <xf numFmtId="0" fontId="2" fillId="0" borderId="0">
      <alignment vertical="center"/>
    </xf>
    <xf numFmtId="0" fontId="18" fillId="0" borderId="0"/>
    <xf numFmtId="0" fontId="16" fillId="0" borderId="0"/>
    <xf numFmtId="0" fontId="19" fillId="0" borderId="0">
      <alignment vertical="center"/>
    </xf>
    <xf numFmtId="0" fontId="14" fillId="0" borderId="0">
      <alignment vertical="center"/>
    </xf>
    <xf numFmtId="0" fontId="18" fillId="0" borderId="0"/>
    <xf numFmtId="0" fontId="1" fillId="0" borderId="0">
      <alignment vertical="center"/>
    </xf>
    <xf numFmtId="0" fontId="16" fillId="0" borderId="0"/>
    <xf numFmtId="0" fontId="20" fillId="0" borderId="0">
      <alignment vertical="center"/>
    </xf>
    <xf numFmtId="0" fontId="21" fillId="0" borderId="0"/>
  </cellStyleXfs>
  <cellXfs count="96">
    <xf numFmtId="0" fontId="0" fillId="0" borderId="0" xfId="0">
      <alignment vertical="center"/>
    </xf>
    <xf numFmtId="0" fontId="3" fillId="0" borderId="0" xfId="1" applyFont="1">
      <alignment vertical="center"/>
    </xf>
    <xf numFmtId="0" fontId="5" fillId="0" borderId="0" xfId="1" applyFont="1">
      <alignment vertical="center"/>
    </xf>
    <xf numFmtId="0" fontId="2" fillId="0" borderId="0" xfId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Border="1">
      <alignment vertical="center"/>
    </xf>
    <xf numFmtId="0" fontId="9" fillId="0" borderId="6" xfId="1" applyFont="1" applyBorder="1" applyAlignment="1">
      <alignment vertical="center"/>
    </xf>
    <xf numFmtId="0" fontId="9" fillId="0" borderId="7" xfId="1" applyFont="1" applyBorder="1" applyAlignment="1">
      <alignment vertical="center"/>
    </xf>
    <xf numFmtId="0" fontId="9" fillId="0" borderId="8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10" fillId="0" borderId="1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5" fillId="0" borderId="9" xfId="1" applyFont="1" applyBorder="1">
      <alignment vertical="center"/>
    </xf>
    <xf numFmtId="0" fontId="5" fillId="0" borderId="10" xfId="1" applyFont="1" applyBorder="1">
      <alignment vertical="center"/>
    </xf>
    <xf numFmtId="0" fontId="14" fillId="0" borderId="0" xfId="1" applyFont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5" fillId="0" borderId="11" xfId="1" applyFont="1" applyBorder="1">
      <alignment vertical="center"/>
    </xf>
    <xf numFmtId="0" fontId="5" fillId="0" borderId="1" xfId="1" applyFont="1" applyBorder="1">
      <alignment vertical="center"/>
    </xf>
    <xf numFmtId="0" fontId="5" fillId="0" borderId="12" xfId="1" applyFont="1" applyBorder="1">
      <alignment vertical="center"/>
    </xf>
    <xf numFmtId="0" fontId="3" fillId="0" borderId="0" xfId="1" applyFont="1" applyBorder="1" applyAlignment="1">
      <alignment horizontal="center" vertical="center"/>
    </xf>
    <xf numFmtId="0" fontId="16" fillId="0" borderId="0" xfId="1" applyFont="1">
      <alignment vertical="center"/>
    </xf>
    <xf numFmtId="0" fontId="17" fillId="0" borderId="0" xfId="1" applyFont="1" applyProtection="1">
      <alignment vertical="center"/>
      <protection hidden="1"/>
    </xf>
    <xf numFmtId="0" fontId="17" fillId="0" borderId="0" xfId="1" applyFont="1">
      <alignment vertical="center"/>
    </xf>
    <xf numFmtId="0" fontId="2" fillId="3" borderId="5" xfId="1" applyFill="1" applyBorder="1">
      <alignment vertical="center"/>
    </xf>
    <xf numFmtId="0" fontId="2" fillId="3" borderId="13" xfId="1" applyFill="1" applyBorder="1">
      <alignment vertical="center"/>
    </xf>
    <xf numFmtId="0" fontId="2" fillId="3" borderId="14" xfId="1" applyFill="1" applyBorder="1">
      <alignment vertical="center"/>
    </xf>
    <xf numFmtId="0" fontId="2" fillId="3" borderId="15" xfId="1" applyFill="1" applyBorder="1">
      <alignment vertical="center"/>
    </xf>
    <xf numFmtId="0" fontId="2" fillId="3" borderId="5" xfId="1" applyFill="1" applyBorder="1" applyAlignment="1">
      <alignment vertical="center" shrinkToFit="1"/>
    </xf>
    <xf numFmtId="0" fontId="2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178" fontId="0" fillId="4" borderId="5" xfId="2" applyNumberFormat="1" applyFont="1" applyFill="1" applyBorder="1" applyAlignment="1">
      <alignment vertical="center" shrinkToFit="1"/>
    </xf>
    <xf numFmtId="49" fontId="2" fillId="0" borderId="0" xfId="1" applyNumberFormat="1" applyAlignment="1">
      <alignment vertical="center" shrinkToFit="1"/>
    </xf>
    <xf numFmtId="0" fontId="2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40" fontId="2" fillId="0" borderId="0" xfId="1" applyNumberFormat="1">
      <alignment vertical="center"/>
    </xf>
    <xf numFmtId="179" fontId="0" fillId="0" borderId="0" xfId="2" applyNumberFormat="1" applyFont="1" applyBorder="1" applyAlignment="1">
      <alignment vertical="center" shrinkToFit="1"/>
    </xf>
    <xf numFmtId="0" fontId="2" fillId="2" borderId="5" xfId="1" applyFill="1" applyBorder="1">
      <alignment vertical="center"/>
    </xf>
    <xf numFmtId="180" fontId="2" fillId="0" borderId="5" xfId="1" applyNumberFormat="1" applyBorder="1">
      <alignment vertical="center"/>
    </xf>
    <xf numFmtId="0" fontId="13" fillId="0" borderId="6" xfId="1" applyFont="1" applyBorder="1" applyAlignment="1">
      <alignment horizontal="left" vertical="center"/>
    </xf>
    <xf numFmtId="0" fontId="13" fillId="0" borderId="7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13" fillId="0" borderId="10" xfId="1" applyFont="1" applyBorder="1" applyAlignment="1">
      <alignment horizontal="left" vertical="center"/>
    </xf>
    <xf numFmtId="0" fontId="5" fillId="0" borderId="9" xfId="1" applyFont="1" applyBorder="1" applyAlignment="1" applyProtection="1">
      <alignment horizontal="left" vertical="top" wrapText="1"/>
      <protection locked="0"/>
    </xf>
    <xf numFmtId="0" fontId="5" fillId="0" borderId="0" xfId="1" applyFont="1" applyBorder="1" applyAlignment="1" applyProtection="1">
      <alignment horizontal="left" vertical="top" wrapText="1"/>
      <protection locked="0"/>
    </xf>
    <xf numFmtId="0" fontId="5" fillId="0" borderId="10" xfId="1" applyFont="1" applyBorder="1" applyAlignment="1" applyProtection="1">
      <alignment horizontal="left" vertical="top" wrapText="1"/>
      <protection locked="0"/>
    </xf>
    <xf numFmtId="0" fontId="5" fillId="0" borderId="11" xfId="1" applyFont="1" applyBorder="1" applyAlignment="1" applyProtection="1">
      <alignment horizontal="left" vertical="top" wrapText="1"/>
      <protection locked="0"/>
    </xf>
    <xf numFmtId="0" fontId="5" fillId="0" borderId="1" xfId="1" applyFont="1" applyBorder="1" applyAlignment="1" applyProtection="1">
      <alignment horizontal="left" vertical="top" wrapText="1"/>
      <protection locked="0"/>
    </xf>
    <xf numFmtId="0" fontId="5" fillId="0" borderId="12" xfId="1" applyFont="1" applyBorder="1" applyAlignment="1" applyProtection="1">
      <alignment horizontal="left" vertical="top" wrapText="1"/>
      <protection locked="0"/>
    </xf>
    <xf numFmtId="0" fontId="3" fillId="0" borderId="0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0" xfId="1" applyFont="1" applyBorder="1" applyAlignment="1">
      <alignment horizontal="left"/>
    </xf>
    <xf numFmtId="0" fontId="9" fillId="0" borderId="1" xfId="1" applyFont="1" applyBorder="1" applyAlignment="1">
      <alignment horizontal="left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177" fontId="5" fillId="0" borderId="2" xfId="1" applyNumberFormat="1" applyFont="1" applyBorder="1" applyAlignment="1" applyProtection="1">
      <alignment horizontal="center" vertical="center" shrinkToFit="1"/>
      <protection hidden="1"/>
    </xf>
    <xf numFmtId="177" fontId="5" fillId="0" borderId="3" xfId="1" applyNumberFormat="1" applyFont="1" applyBorder="1" applyAlignment="1" applyProtection="1">
      <alignment horizontal="center" vertical="center" shrinkToFit="1"/>
      <protection hidden="1"/>
    </xf>
    <xf numFmtId="177" fontId="5" fillId="0" borderId="4" xfId="1" applyNumberFormat="1" applyFont="1" applyBorder="1" applyAlignment="1" applyProtection="1">
      <alignment horizontal="center" vertical="center" shrinkToFit="1"/>
      <protection hidden="1"/>
    </xf>
    <xf numFmtId="177" fontId="5" fillId="0" borderId="5" xfId="1" applyNumberFormat="1" applyFont="1" applyBorder="1" applyAlignment="1" applyProtection="1">
      <alignment horizontal="center" vertical="center" shrinkToFit="1"/>
      <protection hidden="1"/>
    </xf>
    <xf numFmtId="176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3" fillId="0" borderId="1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shrinkToFit="1"/>
    </xf>
    <xf numFmtId="0" fontId="3" fillId="2" borderId="4" xfId="1" applyFont="1" applyFill="1" applyBorder="1" applyAlignment="1">
      <alignment horizontal="center" vertical="center" shrinkToFit="1"/>
    </xf>
    <xf numFmtId="0" fontId="3" fillId="2" borderId="5" xfId="1" applyFont="1" applyFill="1" applyBorder="1" applyAlignment="1">
      <alignment horizontal="center" vertical="center" shrinkToFit="1"/>
    </xf>
    <xf numFmtId="0" fontId="5" fillId="0" borderId="2" xfId="1" applyNumberFormat="1" applyFont="1" applyBorder="1" applyAlignment="1" applyProtection="1">
      <alignment horizontal="center" vertical="center" shrinkToFit="1"/>
      <protection hidden="1"/>
    </xf>
    <xf numFmtId="0" fontId="5" fillId="0" borderId="3" xfId="1" applyNumberFormat="1" applyFont="1" applyBorder="1" applyAlignment="1" applyProtection="1">
      <alignment horizontal="center" vertical="center" shrinkToFit="1"/>
      <protection hidden="1"/>
    </xf>
    <xf numFmtId="0" fontId="5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NumberFormat="1" applyFont="1" applyBorder="1" applyAlignment="1" applyProtection="1">
      <alignment horizontal="center" vertical="center" shrinkToFit="1"/>
      <protection locked="0"/>
    </xf>
    <xf numFmtId="0" fontId="6" fillId="0" borderId="0" xfId="1" applyFont="1" applyAlignment="1">
      <alignment horizontal="center" vertical="center"/>
    </xf>
    <xf numFmtId="49" fontId="3" fillId="0" borderId="1" xfId="1" applyNumberFormat="1" applyFont="1" applyBorder="1" applyAlignment="1" applyProtection="1">
      <alignment horizontal="left" vertical="center"/>
      <protection hidden="1"/>
    </xf>
    <xf numFmtId="49" fontId="3" fillId="0" borderId="0" xfId="1" applyNumberFormat="1" applyFont="1" applyBorder="1" applyAlignment="1" applyProtection="1">
      <alignment horizontal="left" vertical="center"/>
      <protection hidden="1"/>
    </xf>
    <xf numFmtId="0" fontId="2" fillId="3" borderId="5" xfId="1" applyFill="1" applyBorder="1" applyAlignment="1">
      <alignment horizontal="center" vertical="center"/>
    </xf>
    <xf numFmtId="0" fontId="2" fillId="3" borderId="6" xfId="1" applyFill="1" applyBorder="1" applyAlignment="1">
      <alignment horizontal="center" vertical="center"/>
    </xf>
    <xf numFmtId="0" fontId="2" fillId="3" borderId="7" xfId="1" applyFill="1" applyBorder="1" applyAlignment="1">
      <alignment horizontal="center" vertical="center"/>
    </xf>
    <xf numFmtId="0" fontId="2" fillId="3" borderId="8" xfId="1" applyFill="1" applyBorder="1" applyAlignment="1">
      <alignment horizontal="center" vertical="center"/>
    </xf>
    <xf numFmtId="0" fontId="2" fillId="3" borderId="11" xfId="1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2" fillId="3" borderId="12" xfId="1" applyFill="1" applyBorder="1" applyAlignment="1">
      <alignment horizontal="center" vertical="center"/>
    </xf>
    <xf numFmtId="0" fontId="2" fillId="3" borderId="5" xfId="1" applyFill="1" applyBorder="1" applyAlignment="1">
      <alignment horizontal="center" vertical="center" wrapText="1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 formatCode="#,##0.00;&quot;△&quot;#,##0.00">
                  <c:v>0</c:v>
                </c:pt>
                <c:pt idx="1">
                  <c:v>0.45</c:v>
                </c:pt>
                <c:pt idx="2">
                  <c:v>1.1599999999999999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695296"/>
        <c:axId val="386972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0.66</c:v>
                </c:pt>
                <c:pt idx="1">
                  <c:v>0.64</c:v>
                </c:pt>
                <c:pt idx="2">
                  <c:v>0.34</c:v>
                </c:pt>
                <c:pt idx="3">
                  <c:v>0.28999999999999998</c:v>
                </c:pt>
                <c:pt idx="4">
                  <c:v>0.41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695296"/>
        <c:axId val="38697216"/>
      </c:lineChart>
      <c:dateAx>
        <c:axId val="3869529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8697216"/>
        <c:crosses val="autoZero"/>
        <c:auto val="1"/>
        <c:lblOffset val="100"/>
        <c:baseTimeUnit val="years"/>
      </c:dateAx>
      <c:valAx>
        <c:axId val="386972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869529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116.28</c:v>
                </c:pt>
                <c:pt idx="1">
                  <c:v>107.19</c:v>
                </c:pt>
                <c:pt idx="2">
                  <c:v>118.4</c:v>
                </c:pt>
                <c:pt idx="3">
                  <c:v>121.55</c:v>
                </c:pt>
                <c:pt idx="4">
                  <c:v>125.85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981056"/>
        <c:axId val="39982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104.95</c:v>
                </c:pt>
                <c:pt idx="1">
                  <c:v>105.53</c:v>
                </c:pt>
                <c:pt idx="2">
                  <c:v>106.28</c:v>
                </c:pt>
                <c:pt idx="3">
                  <c:v>108.35</c:v>
                </c:pt>
                <c:pt idx="4">
                  <c:v>114.74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9981056"/>
        <c:axId val="39982976"/>
      </c:lineChart>
      <c:dateAx>
        <c:axId val="399810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39982976"/>
        <c:crosses val="autoZero"/>
        <c:auto val="1"/>
        <c:lblOffset val="100"/>
        <c:baseTimeUnit val="years"/>
      </c:dateAx>
      <c:valAx>
        <c:axId val="3998297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399810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56.47</c:v>
                </c:pt>
                <c:pt idx="1">
                  <c:v>55.19</c:v>
                </c:pt>
                <c:pt idx="2">
                  <c:v>54.8</c:v>
                </c:pt>
                <c:pt idx="3">
                  <c:v>54</c:v>
                </c:pt>
                <c:pt idx="4">
                  <c:v>53.31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04992"/>
        <c:axId val="400112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35.18</c:v>
                </c:pt>
                <c:pt idx="1">
                  <c:v>36.43</c:v>
                </c:pt>
                <c:pt idx="2">
                  <c:v>50.44</c:v>
                </c:pt>
                <c:pt idx="3">
                  <c:v>51.44</c:v>
                </c:pt>
                <c:pt idx="4">
                  <c:v>52.4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04992"/>
        <c:axId val="40011264"/>
      </c:lineChart>
      <c:dateAx>
        <c:axId val="400049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011264"/>
        <c:crosses val="autoZero"/>
        <c:auto val="1"/>
        <c:lblOffset val="100"/>
        <c:baseTimeUnit val="years"/>
      </c:dateAx>
      <c:valAx>
        <c:axId val="400112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00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 formatCode="#,##0.00;&quot;△&quot;#,##0.00;&quot;-&quot;">
                  <c:v>75.97</c:v>
                </c:pt>
                <c:pt idx="4" formatCode="#,##0.00;&quot;△&quot;#,##0.00;&quot;-&quot;">
                  <c:v>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029184"/>
        <c:axId val="404000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8.41</c:v>
                </c:pt>
                <c:pt idx="1">
                  <c:v>8.7200000000000006</c:v>
                </c:pt>
                <c:pt idx="2">
                  <c:v>9.64</c:v>
                </c:pt>
                <c:pt idx="3">
                  <c:v>11.68</c:v>
                </c:pt>
                <c:pt idx="4">
                  <c:v>14.01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029184"/>
        <c:axId val="40400000"/>
      </c:lineChart>
      <c:dateAx>
        <c:axId val="4002918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400000"/>
        <c:crosses val="autoZero"/>
        <c:auto val="1"/>
        <c:lblOffset val="100"/>
        <c:baseTimeUnit val="years"/>
      </c:dateAx>
      <c:valAx>
        <c:axId val="404000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02918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424192"/>
        <c:axId val="404261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26.81</c:v>
                </c:pt>
                <c:pt idx="1">
                  <c:v>28.31</c:v>
                </c:pt>
                <c:pt idx="2">
                  <c:v>32.31</c:v>
                </c:pt>
                <c:pt idx="3">
                  <c:v>26.85</c:v>
                </c:pt>
                <c:pt idx="4">
                  <c:v>27.19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424192"/>
        <c:axId val="40426112"/>
      </c:lineChart>
      <c:dateAx>
        <c:axId val="4042419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0426112"/>
        <c:crosses val="autoZero"/>
        <c:auto val="1"/>
        <c:lblOffset val="100"/>
        <c:baseTimeUnit val="years"/>
      </c:dateAx>
      <c:valAx>
        <c:axId val="404261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0424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5255.96</c:v>
                </c:pt>
                <c:pt idx="1">
                  <c:v>11391.87</c:v>
                </c:pt>
                <c:pt idx="2">
                  <c:v>2150.61</c:v>
                </c:pt>
                <c:pt idx="3">
                  <c:v>1607.6</c:v>
                </c:pt>
                <c:pt idx="4">
                  <c:v>3256.2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898752"/>
        <c:axId val="4190067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1002.64</c:v>
                </c:pt>
                <c:pt idx="1">
                  <c:v>1164.51</c:v>
                </c:pt>
                <c:pt idx="2">
                  <c:v>571.29999999999995</c:v>
                </c:pt>
                <c:pt idx="3">
                  <c:v>527.82000000000005</c:v>
                </c:pt>
                <c:pt idx="4">
                  <c:v>477.44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898752"/>
        <c:axId val="41900672"/>
      </c:lineChart>
      <c:dateAx>
        <c:axId val="4189875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00672"/>
        <c:crosses val="autoZero"/>
        <c:auto val="1"/>
        <c:lblOffset val="100"/>
        <c:baseTimeUnit val="years"/>
      </c:dateAx>
      <c:valAx>
        <c:axId val="4190067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89875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190.78</c:v>
                </c:pt>
                <c:pt idx="1">
                  <c:v>236.95</c:v>
                </c:pt>
                <c:pt idx="2">
                  <c:v>338.46</c:v>
                </c:pt>
                <c:pt idx="3">
                  <c:v>521.34</c:v>
                </c:pt>
                <c:pt idx="4">
                  <c:v>739.13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931136"/>
        <c:axId val="419330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520.29999999999995</c:v>
                </c:pt>
                <c:pt idx="1">
                  <c:v>498.27</c:v>
                </c:pt>
                <c:pt idx="2">
                  <c:v>495.43</c:v>
                </c:pt>
                <c:pt idx="3">
                  <c:v>488.5</c:v>
                </c:pt>
                <c:pt idx="4">
                  <c:v>485.75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931136"/>
        <c:axId val="41933056"/>
      </c:lineChart>
      <c:dateAx>
        <c:axId val="419311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1933056"/>
        <c:crosses val="autoZero"/>
        <c:auto val="1"/>
        <c:lblOffset val="100"/>
        <c:baseTimeUnit val="years"/>
      </c:dateAx>
      <c:valAx>
        <c:axId val="419330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1931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114.03</c:v>
                </c:pt>
                <c:pt idx="1">
                  <c:v>105.44</c:v>
                </c:pt>
                <c:pt idx="2">
                  <c:v>120.32</c:v>
                </c:pt>
                <c:pt idx="3">
                  <c:v>119.97</c:v>
                </c:pt>
                <c:pt idx="4">
                  <c:v>125.44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19072"/>
        <c:axId val="420376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90.69</c:v>
                </c:pt>
                <c:pt idx="1">
                  <c:v>90.64</c:v>
                </c:pt>
                <c:pt idx="2">
                  <c:v>81.900000000000006</c:v>
                </c:pt>
                <c:pt idx="3">
                  <c:v>82.42</c:v>
                </c:pt>
                <c:pt idx="4">
                  <c:v>83.59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19072"/>
        <c:axId val="42037632"/>
      </c:lineChart>
      <c:dateAx>
        <c:axId val="42019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037632"/>
        <c:crosses val="autoZero"/>
        <c:auto val="1"/>
        <c:lblOffset val="100"/>
        <c:baseTimeUnit val="years"/>
      </c:dateAx>
      <c:valAx>
        <c:axId val="420376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019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150.1</c:v>
                </c:pt>
                <c:pt idx="1">
                  <c:v>162.91999999999999</c:v>
                </c:pt>
                <c:pt idx="2">
                  <c:v>141.30000000000001</c:v>
                </c:pt>
                <c:pt idx="3">
                  <c:v>143.88999999999999</c:v>
                </c:pt>
                <c:pt idx="4">
                  <c:v>140.24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67072"/>
        <c:axId val="42068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211.08</c:v>
                </c:pt>
                <c:pt idx="1">
                  <c:v>213.52</c:v>
                </c:pt>
                <c:pt idx="2">
                  <c:v>227.97</c:v>
                </c:pt>
                <c:pt idx="3">
                  <c:v>226.99</c:v>
                </c:pt>
                <c:pt idx="4">
                  <c:v>230.22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067072"/>
        <c:axId val="42068992"/>
      </c:lineChart>
      <c:dateAx>
        <c:axId val="42067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068992"/>
        <c:crosses val="autoZero"/>
        <c:auto val="1"/>
        <c:lblOffset val="100"/>
        <c:baseTimeUnit val="years"/>
      </c:dateAx>
      <c:valAx>
        <c:axId val="42068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067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70.38</c:v>
                </c:pt>
                <c:pt idx="1">
                  <c:v>70.5</c:v>
                </c:pt>
                <c:pt idx="2">
                  <c:v>68.02</c:v>
                </c:pt>
                <c:pt idx="3">
                  <c:v>71.83</c:v>
                </c:pt>
                <c:pt idx="4">
                  <c:v>62.28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111744"/>
        <c:axId val="421136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49.69</c:v>
                </c:pt>
                <c:pt idx="1">
                  <c:v>49.77</c:v>
                </c:pt>
                <c:pt idx="2">
                  <c:v>40.700000000000003</c:v>
                </c:pt>
                <c:pt idx="3">
                  <c:v>39.909999999999997</c:v>
                </c:pt>
                <c:pt idx="4">
                  <c:v>41.09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111744"/>
        <c:axId val="42113664"/>
      </c:lineChart>
      <c:dateAx>
        <c:axId val="421117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2113664"/>
        <c:crosses val="autoZero"/>
        <c:auto val="1"/>
        <c:lblOffset val="100"/>
        <c:baseTimeUnit val="years"/>
      </c:dateAx>
      <c:valAx>
        <c:axId val="421136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421117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76.900000000000006</c:v>
                </c:pt>
                <c:pt idx="1">
                  <c:v>72.260000000000005</c:v>
                </c:pt>
                <c:pt idx="2">
                  <c:v>76.66</c:v>
                </c:pt>
                <c:pt idx="3">
                  <c:v>68.099999999999994</c:v>
                </c:pt>
                <c:pt idx="4">
                  <c:v>75.069999999999993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875072"/>
        <c:axId val="538769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80.010000000000005</c:v>
                </c:pt>
                <c:pt idx="1">
                  <c:v>79.98</c:v>
                </c:pt>
                <c:pt idx="2">
                  <c:v>74.61</c:v>
                </c:pt>
                <c:pt idx="3">
                  <c:v>75.62</c:v>
                </c:pt>
                <c:pt idx="4">
                  <c:v>75.91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875072"/>
        <c:axId val="53876992"/>
      </c:lineChart>
      <c:dateAx>
        <c:axId val="538750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3876992"/>
        <c:crosses val="autoZero"/>
        <c:auto val="1"/>
        <c:lblOffset val="100"/>
        <c:baseTimeUnit val="years"/>
      </c:dateAx>
      <c:valAx>
        <c:axId val="538769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538750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【114.35】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【262.87】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【270.87】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【90.22】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【59.94】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【163.27】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【105.59】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【47.91】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【15.00】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【0.76】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5"/>
  <sheetViews>
    <sheetView showGridLines="0" tabSelected="1" topLeftCell="AD9" zoomScale="80" zoomScaleNormal="80" workbookViewId="0">
      <selection activeCell="BL16" sqref="BL16:BZ44"/>
    </sheetView>
  </sheetViews>
  <sheetFormatPr defaultColWidth="2.625" defaultRowHeight="13.5"/>
  <cols>
    <col min="1" max="1" width="2.625" style="3" customWidth="1"/>
    <col min="2" max="62" width="3.75" style="3" customWidth="1"/>
    <col min="63" max="63" width="2.625" style="3"/>
    <col min="64" max="78" width="3.125" style="3" customWidth="1"/>
    <col min="79" max="79" width="4.5" style="3" bestFit="1" customWidth="1"/>
    <col min="80" max="80" width="2.625" style="3"/>
    <col min="81" max="82" width="4.5" style="3" bestFit="1" customWidth="1"/>
    <col min="83" max="16384" width="2.625" style="3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  <c r="AI2" s="85"/>
      <c r="AJ2" s="85"/>
      <c r="AK2" s="85"/>
      <c r="AL2" s="85"/>
      <c r="AM2" s="85"/>
      <c r="AN2" s="85"/>
      <c r="AO2" s="85"/>
      <c r="AP2" s="85"/>
      <c r="AQ2" s="85"/>
      <c r="AR2" s="85"/>
      <c r="AS2" s="85"/>
      <c r="AT2" s="85"/>
      <c r="AU2" s="85"/>
      <c r="AV2" s="85"/>
      <c r="AW2" s="85"/>
      <c r="AX2" s="85"/>
      <c r="AY2" s="85"/>
      <c r="AZ2" s="85"/>
      <c r="BA2" s="85"/>
      <c r="BB2" s="85"/>
      <c r="BC2" s="85"/>
      <c r="BD2" s="85"/>
      <c r="BE2" s="85"/>
      <c r="BF2" s="85"/>
      <c r="BG2" s="85"/>
      <c r="BH2" s="85"/>
      <c r="BI2" s="85"/>
      <c r="BJ2" s="85"/>
      <c r="BK2" s="85"/>
      <c r="BL2" s="85"/>
      <c r="BM2" s="85"/>
      <c r="BN2" s="85"/>
      <c r="BO2" s="85"/>
      <c r="BP2" s="85"/>
      <c r="BQ2" s="85"/>
      <c r="BR2" s="85"/>
      <c r="BS2" s="85"/>
      <c r="BT2" s="85"/>
      <c r="BU2" s="85"/>
      <c r="BV2" s="85"/>
      <c r="BW2" s="85"/>
      <c r="BX2" s="85"/>
      <c r="BY2" s="85"/>
      <c r="BZ2" s="85"/>
    </row>
    <row r="3" spans="1:78" ht="9.75" customHeight="1">
      <c r="A3" s="2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</row>
    <row r="4" spans="1:78" ht="9.75" customHeight="1">
      <c r="A4" s="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</row>
    <row r="5" spans="1:78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1:78" ht="18.75" customHeight="1">
      <c r="A6" s="2"/>
      <c r="B6" s="86" t="str">
        <f>データ!H6</f>
        <v>山形県　小国町</v>
      </c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86"/>
      <c r="AD6" s="87"/>
      <c r="AE6" s="87"/>
      <c r="AF6" s="87"/>
      <c r="AG6" s="87"/>
      <c r="AH6" s="5"/>
      <c r="AI6" s="5"/>
      <c r="AJ6" s="5"/>
      <c r="AK6" s="5"/>
      <c r="AL6" s="5"/>
      <c r="AM6" s="5"/>
      <c r="AN6" s="5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1:78" ht="18.75" customHeight="1">
      <c r="A7" s="2"/>
      <c r="B7" s="76" t="s">
        <v>1</v>
      </c>
      <c r="C7" s="77"/>
      <c r="D7" s="77"/>
      <c r="E7" s="77"/>
      <c r="F7" s="77"/>
      <c r="G7" s="77"/>
      <c r="H7" s="77"/>
      <c r="I7" s="76" t="s">
        <v>2</v>
      </c>
      <c r="J7" s="77"/>
      <c r="K7" s="77"/>
      <c r="L7" s="77"/>
      <c r="M7" s="77"/>
      <c r="N7" s="77"/>
      <c r="O7" s="78"/>
      <c r="P7" s="79" t="s">
        <v>3</v>
      </c>
      <c r="Q7" s="79"/>
      <c r="R7" s="79"/>
      <c r="S7" s="79"/>
      <c r="T7" s="79"/>
      <c r="U7" s="79"/>
      <c r="V7" s="79"/>
      <c r="W7" s="79" t="s">
        <v>4</v>
      </c>
      <c r="X7" s="79"/>
      <c r="Y7" s="79"/>
      <c r="Z7" s="79"/>
      <c r="AA7" s="79"/>
      <c r="AB7" s="79"/>
      <c r="AC7" s="79"/>
      <c r="AD7" s="79" t="s">
        <v>5</v>
      </c>
      <c r="AE7" s="79"/>
      <c r="AF7" s="79"/>
      <c r="AG7" s="79"/>
      <c r="AH7" s="79"/>
      <c r="AI7" s="79"/>
      <c r="AJ7" s="79"/>
      <c r="AK7" s="5"/>
      <c r="AL7" s="79" t="s">
        <v>6</v>
      </c>
      <c r="AM7" s="79"/>
      <c r="AN7" s="79"/>
      <c r="AO7" s="79"/>
      <c r="AP7" s="79"/>
      <c r="AQ7" s="79"/>
      <c r="AR7" s="79"/>
      <c r="AS7" s="79"/>
      <c r="AT7" s="76" t="s">
        <v>7</v>
      </c>
      <c r="AU7" s="77"/>
      <c r="AV7" s="77"/>
      <c r="AW7" s="77"/>
      <c r="AX7" s="77"/>
      <c r="AY7" s="77"/>
      <c r="AZ7" s="77"/>
      <c r="BA7" s="77"/>
      <c r="BB7" s="79" t="s">
        <v>8</v>
      </c>
      <c r="BC7" s="79"/>
      <c r="BD7" s="79"/>
      <c r="BE7" s="79"/>
      <c r="BF7" s="79"/>
      <c r="BG7" s="79"/>
      <c r="BH7" s="79"/>
      <c r="BI7" s="79"/>
      <c r="BJ7" s="4"/>
      <c r="BK7" s="4"/>
      <c r="BL7" s="6" t="s">
        <v>9</v>
      </c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8"/>
    </row>
    <row r="8" spans="1:78" ht="18.75" customHeight="1">
      <c r="A8" s="2"/>
      <c r="B8" s="80" t="str">
        <f>データ!$I$6</f>
        <v>法適用</v>
      </c>
      <c r="C8" s="81"/>
      <c r="D8" s="81"/>
      <c r="E8" s="81"/>
      <c r="F8" s="81"/>
      <c r="G8" s="81"/>
      <c r="H8" s="81"/>
      <c r="I8" s="80" t="str">
        <f>データ!$J$6</f>
        <v>水道事業</v>
      </c>
      <c r="J8" s="81"/>
      <c r="K8" s="81"/>
      <c r="L8" s="81"/>
      <c r="M8" s="81"/>
      <c r="N8" s="81"/>
      <c r="O8" s="82"/>
      <c r="P8" s="83" t="str">
        <f>データ!$K$6</f>
        <v>末端給水事業</v>
      </c>
      <c r="Q8" s="83"/>
      <c r="R8" s="83"/>
      <c r="S8" s="83"/>
      <c r="T8" s="83"/>
      <c r="U8" s="83"/>
      <c r="V8" s="83"/>
      <c r="W8" s="83" t="str">
        <f>データ!$L$6</f>
        <v>A9</v>
      </c>
      <c r="X8" s="83"/>
      <c r="Y8" s="83"/>
      <c r="Z8" s="83"/>
      <c r="AA8" s="83"/>
      <c r="AB8" s="83"/>
      <c r="AC8" s="83"/>
      <c r="AD8" s="84" t="s">
        <v>118</v>
      </c>
      <c r="AE8" s="84"/>
      <c r="AF8" s="84"/>
      <c r="AG8" s="84"/>
      <c r="AH8" s="84"/>
      <c r="AI8" s="84"/>
      <c r="AJ8" s="84"/>
      <c r="AK8" s="5"/>
      <c r="AL8" s="71">
        <f>データ!$R$6</f>
        <v>8000</v>
      </c>
      <c r="AM8" s="71"/>
      <c r="AN8" s="71"/>
      <c r="AO8" s="71"/>
      <c r="AP8" s="71"/>
      <c r="AQ8" s="71"/>
      <c r="AR8" s="71"/>
      <c r="AS8" s="71"/>
      <c r="AT8" s="67">
        <f>データ!$S$6</f>
        <v>737.56</v>
      </c>
      <c r="AU8" s="68"/>
      <c r="AV8" s="68"/>
      <c r="AW8" s="68"/>
      <c r="AX8" s="68"/>
      <c r="AY8" s="68"/>
      <c r="AZ8" s="68"/>
      <c r="BA8" s="68"/>
      <c r="BB8" s="70">
        <f>データ!$T$6</f>
        <v>10.85</v>
      </c>
      <c r="BC8" s="70"/>
      <c r="BD8" s="70"/>
      <c r="BE8" s="70"/>
      <c r="BF8" s="70"/>
      <c r="BG8" s="70"/>
      <c r="BH8" s="70"/>
      <c r="BI8" s="70"/>
      <c r="BJ8" s="4"/>
      <c r="BK8" s="4"/>
      <c r="BL8" s="74" t="s">
        <v>10</v>
      </c>
      <c r="BM8" s="75"/>
      <c r="BN8" s="9" t="s">
        <v>11</v>
      </c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1"/>
    </row>
    <row r="9" spans="1:78" ht="18.75" customHeight="1">
      <c r="A9" s="2"/>
      <c r="B9" s="76" t="s">
        <v>12</v>
      </c>
      <c r="C9" s="77"/>
      <c r="D9" s="77"/>
      <c r="E9" s="77"/>
      <c r="F9" s="77"/>
      <c r="G9" s="77"/>
      <c r="H9" s="77"/>
      <c r="I9" s="76" t="s">
        <v>13</v>
      </c>
      <c r="J9" s="77"/>
      <c r="K9" s="77"/>
      <c r="L9" s="77"/>
      <c r="M9" s="77"/>
      <c r="N9" s="77"/>
      <c r="O9" s="78"/>
      <c r="P9" s="79" t="s">
        <v>14</v>
      </c>
      <c r="Q9" s="79"/>
      <c r="R9" s="79"/>
      <c r="S9" s="79"/>
      <c r="T9" s="79"/>
      <c r="U9" s="79"/>
      <c r="V9" s="79"/>
      <c r="W9" s="79" t="s">
        <v>15</v>
      </c>
      <c r="X9" s="79"/>
      <c r="Y9" s="79"/>
      <c r="Z9" s="79"/>
      <c r="AA9" s="79"/>
      <c r="AB9" s="79"/>
      <c r="AC9" s="79"/>
      <c r="AD9" s="2"/>
      <c r="AE9" s="2"/>
      <c r="AF9" s="2"/>
      <c r="AG9" s="2"/>
      <c r="AH9" s="5"/>
      <c r="AI9" s="5"/>
      <c r="AJ9" s="5"/>
      <c r="AK9" s="5"/>
      <c r="AL9" s="79" t="s">
        <v>16</v>
      </c>
      <c r="AM9" s="79"/>
      <c r="AN9" s="79"/>
      <c r="AO9" s="79"/>
      <c r="AP9" s="79"/>
      <c r="AQ9" s="79"/>
      <c r="AR9" s="79"/>
      <c r="AS9" s="79"/>
      <c r="AT9" s="76" t="s">
        <v>17</v>
      </c>
      <c r="AU9" s="77"/>
      <c r="AV9" s="77"/>
      <c r="AW9" s="77"/>
      <c r="AX9" s="77"/>
      <c r="AY9" s="77"/>
      <c r="AZ9" s="77"/>
      <c r="BA9" s="77"/>
      <c r="BB9" s="79" t="s">
        <v>18</v>
      </c>
      <c r="BC9" s="79"/>
      <c r="BD9" s="79"/>
      <c r="BE9" s="79"/>
      <c r="BF9" s="79"/>
      <c r="BG9" s="79"/>
      <c r="BH9" s="79"/>
      <c r="BI9" s="79"/>
      <c r="BJ9" s="4"/>
      <c r="BK9" s="4"/>
      <c r="BL9" s="65" t="s">
        <v>19</v>
      </c>
      <c r="BM9" s="66"/>
      <c r="BN9" s="12" t="s">
        <v>20</v>
      </c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4"/>
    </row>
    <row r="10" spans="1:78" ht="18.75" customHeight="1">
      <c r="A10" s="2"/>
      <c r="B10" s="67" t="str">
        <f>データ!$N$6</f>
        <v>-</v>
      </c>
      <c r="C10" s="68"/>
      <c r="D10" s="68"/>
      <c r="E10" s="68"/>
      <c r="F10" s="68"/>
      <c r="G10" s="68"/>
      <c r="H10" s="68"/>
      <c r="I10" s="67">
        <f>データ!$O$6</f>
        <v>63.63</v>
      </c>
      <c r="J10" s="68"/>
      <c r="K10" s="68"/>
      <c r="L10" s="68"/>
      <c r="M10" s="68"/>
      <c r="N10" s="68"/>
      <c r="O10" s="69"/>
      <c r="P10" s="70">
        <f>データ!$P$6</f>
        <v>62.14</v>
      </c>
      <c r="Q10" s="70"/>
      <c r="R10" s="70"/>
      <c r="S10" s="70"/>
      <c r="T10" s="70"/>
      <c r="U10" s="70"/>
      <c r="V10" s="70"/>
      <c r="W10" s="71">
        <f>データ!$Q$6</f>
        <v>3326</v>
      </c>
      <c r="X10" s="71"/>
      <c r="Y10" s="71"/>
      <c r="Z10" s="71"/>
      <c r="AA10" s="71"/>
      <c r="AB10" s="71"/>
      <c r="AC10" s="71"/>
      <c r="AD10" s="2"/>
      <c r="AE10" s="2"/>
      <c r="AF10" s="2"/>
      <c r="AG10" s="2"/>
      <c r="AH10" s="5"/>
      <c r="AI10" s="5"/>
      <c r="AJ10" s="5"/>
      <c r="AK10" s="5"/>
      <c r="AL10" s="71">
        <f>データ!$U$6</f>
        <v>4901</v>
      </c>
      <c r="AM10" s="71"/>
      <c r="AN10" s="71"/>
      <c r="AO10" s="71"/>
      <c r="AP10" s="71"/>
      <c r="AQ10" s="71"/>
      <c r="AR10" s="71"/>
      <c r="AS10" s="71"/>
      <c r="AT10" s="67">
        <f>データ!$V$6</f>
        <v>6.92</v>
      </c>
      <c r="AU10" s="68"/>
      <c r="AV10" s="68"/>
      <c r="AW10" s="68"/>
      <c r="AX10" s="68"/>
      <c r="AY10" s="68"/>
      <c r="AZ10" s="68"/>
      <c r="BA10" s="68"/>
      <c r="BB10" s="70">
        <f>データ!$W$6</f>
        <v>708.24</v>
      </c>
      <c r="BC10" s="70"/>
      <c r="BD10" s="70"/>
      <c r="BE10" s="70"/>
      <c r="BF10" s="70"/>
      <c r="BG10" s="70"/>
      <c r="BH10" s="70"/>
      <c r="BI10" s="70"/>
      <c r="BJ10" s="2"/>
      <c r="BK10" s="2"/>
      <c r="BL10" s="72" t="s">
        <v>21</v>
      </c>
      <c r="BM10" s="73"/>
      <c r="BN10" s="15" t="s">
        <v>22</v>
      </c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7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60" t="s">
        <v>23</v>
      </c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60"/>
      <c r="BX11" s="60"/>
      <c r="BY11" s="60"/>
      <c r="BZ11" s="60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</row>
    <row r="14" spans="1:78" ht="13.5" customHeight="1">
      <c r="A14" s="2"/>
      <c r="B14" s="62" t="s">
        <v>24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4"/>
      <c r="BK14" s="2"/>
      <c r="BL14" s="44" t="s">
        <v>25</v>
      </c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6"/>
    </row>
    <row r="15" spans="1:78" ht="13.5" customHeight="1">
      <c r="A15" s="2"/>
      <c r="B15" s="57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  <c r="BB15" s="58"/>
      <c r="BC15" s="58"/>
      <c r="BD15" s="58"/>
      <c r="BE15" s="58"/>
      <c r="BF15" s="58"/>
      <c r="BG15" s="58"/>
      <c r="BH15" s="58"/>
      <c r="BI15" s="58"/>
      <c r="BJ15" s="59"/>
      <c r="BK15" s="2"/>
      <c r="BL15" s="47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49"/>
    </row>
    <row r="16" spans="1:78" ht="13.5" customHeight="1">
      <c r="A16" s="2"/>
      <c r="B16" s="18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19"/>
      <c r="BK16" s="2"/>
      <c r="BL16" s="50" t="s">
        <v>119</v>
      </c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2"/>
    </row>
    <row r="17" spans="1:78" ht="13.5" customHeight="1">
      <c r="A17" s="2"/>
      <c r="B17" s="18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19"/>
      <c r="BK17" s="2"/>
      <c r="BL17" s="50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2"/>
    </row>
    <row r="18" spans="1:78" ht="13.5" customHeight="1">
      <c r="A18" s="2"/>
      <c r="B18" s="18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19"/>
      <c r="BK18" s="2"/>
      <c r="BL18" s="50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2"/>
    </row>
    <row r="19" spans="1:78" ht="13.5" customHeight="1">
      <c r="A19" s="2"/>
      <c r="B19" s="18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19"/>
      <c r="BK19" s="2"/>
      <c r="BL19" s="50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2"/>
    </row>
    <row r="20" spans="1:78" ht="13.5" customHeight="1">
      <c r="A20" s="2"/>
      <c r="B20" s="18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19"/>
      <c r="BK20" s="2"/>
      <c r="BL20" s="50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2"/>
    </row>
    <row r="21" spans="1:78" ht="13.5" customHeight="1">
      <c r="A21" s="2"/>
      <c r="B21" s="18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19"/>
      <c r="BK21" s="2"/>
      <c r="BL21" s="50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2"/>
    </row>
    <row r="22" spans="1:78" ht="13.5" customHeight="1">
      <c r="A22" s="2"/>
      <c r="B22" s="18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19"/>
      <c r="BK22" s="2"/>
      <c r="BL22" s="50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2"/>
    </row>
    <row r="23" spans="1:78" ht="13.5" customHeight="1">
      <c r="A23" s="2"/>
      <c r="B23" s="18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19"/>
      <c r="BK23" s="2"/>
      <c r="BL23" s="50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2"/>
    </row>
    <row r="24" spans="1:78" ht="13.5" customHeight="1">
      <c r="A24" s="2"/>
      <c r="B24" s="18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19"/>
      <c r="BK24" s="2"/>
      <c r="BL24" s="50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2"/>
    </row>
    <row r="25" spans="1:78" ht="13.5" customHeight="1">
      <c r="A25" s="2"/>
      <c r="B25" s="18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19"/>
      <c r="BK25" s="2"/>
      <c r="BL25" s="50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2"/>
    </row>
    <row r="26" spans="1:78" ht="13.5" customHeight="1">
      <c r="A26" s="2"/>
      <c r="B26" s="18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19"/>
      <c r="BK26" s="2"/>
      <c r="BL26" s="50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2"/>
    </row>
    <row r="27" spans="1:78" ht="13.5" customHeight="1">
      <c r="A27" s="2"/>
      <c r="B27" s="18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19"/>
      <c r="BK27" s="2"/>
      <c r="BL27" s="50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2"/>
    </row>
    <row r="28" spans="1:78" ht="13.5" customHeight="1">
      <c r="A28" s="2"/>
      <c r="B28" s="18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19"/>
      <c r="BK28" s="2"/>
      <c r="BL28" s="50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2"/>
    </row>
    <row r="29" spans="1:78" ht="13.5" customHeight="1">
      <c r="A29" s="2"/>
      <c r="B29" s="18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19"/>
      <c r="BK29" s="2"/>
      <c r="BL29" s="50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2"/>
    </row>
    <row r="30" spans="1:78" ht="13.5" customHeight="1">
      <c r="A30" s="2"/>
      <c r="B30" s="18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19"/>
      <c r="BK30" s="2"/>
      <c r="BL30" s="50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2"/>
    </row>
    <row r="31" spans="1:78" ht="13.5" customHeight="1">
      <c r="A31" s="2"/>
      <c r="B31" s="18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19"/>
      <c r="BK31" s="2"/>
      <c r="BL31" s="50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2"/>
    </row>
    <row r="32" spans="1:78" ht="13.5" customHeight="1">
      <c r="A32" s="2"/>
      <c r="B32" s="18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19"/>
      <c r="BK32" s="2"/>
      <c r="BL32" s="50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2"/>
    </row>
    <row r="33" spans="1:78" ht="13.5" customHeight="1">
      <c r="A33" s="2"/>
      <c r="B33" s="18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19"/>
      <c r="BK33" s="2"/>
      <c r="BL33" s="50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2"/>
    </row>
    <row r="34" spans="1:78" ht="13.5" customHeight="1">
      <c r="A34" s="2"/>
      <c r="B34" s="18"/>
      <c r="C34" s="56" t="s">
        <v>26</v>
      </c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20"/>
      <c r="R34" s="56" t="s">
        <v>27</v>
      </c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20"/>
      <c r="AG34" s="56" t="s">
        <v>28</v>
      </c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20"/>
      <c r="AV34" s="56" t="s">
        <v>29</v>
      </c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19"/>
      <c r="BK34" s="2"/>
      <c r="BL34" s="50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2"/>
    </row>
    <row r="35" spans="1:78" ht="13.5" customHeight="1">
      <c r="A35" s="2"/>
      <c r="B35" s="18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20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20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20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19"/>
      <c r="BK35" s="2"/>
      <c r="BL35" s="50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2"/>
    </row>
    <row r="36" spans="1:78" ht="13.5" customHeight="1">
      <c r="A36" s="2"/>
      <c r="B36" s="18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19"/>
      <c r="BK36" s="2"/>
      <c r="BL36" s="50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2"/>
    </row>
    <row r="37" spans="1:78" ht="13.5" customHeight="1">
      <c r="A37" s="2"/>
      <c r="B37" s="18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19"/>
      <c r="BK37" s="2"/>
      <c r="BL37" s="50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2"/>
    </row>
    <row r="38" spans="1:78" ht="13.5" customHeight="1">
      <c r="A38" s="2"/>
      <c r="B38" s="18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19"/>
      <c r="BK38" s="2"/>
      <c r="BL38" s="50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2"/>
    </row>
    <row r="39" spans="1:78" ht="13.5" customHeight="1">
      <c r="A39" s="2"/>
      <c r="B39" s="18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19"/>
      <c r="BK39" s="2"/>
      <c r="BL39" s="50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2"/>
    </row>
    <row r="40" spans="1:78" ht="13.5" customHeight="1">
      <c r="A40" s="2"/>
      <c r="B40" s="18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19"/>
      <c r="BK40" s="2"/>
      <c r="BL40" s="50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2"/>
    </row>
    <row r="41" spans="1:78" ht="13.5" customHeight="1">
      <c r="A41" s="2"/>
      <c r="B41" s="18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19"/>
      <c r="BK41" s="2"/>
      <c r="BL41" s="50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2"/>
    </row>
    <row r="42" spans="1:78" ht="13.5" customHeight="1">
      <c r="A42" s="2"/>
      <c r="B42" s="18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19"/>
      <c r="BK42" s="2"/>
      <c r="BL42" s="50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2"/>
    </row>
    <row r="43" spans="1:78" ht="13.5" customHeight="1">
      <c r="A43" s="2"/>
      <c r="B43" s="18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19"/>
      <c r="BK43" s="2"/>
      <c r="BL43" s="50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2"/>
    </row>
    <row r="44" spans="1:78" ht="13.5" customHeight="1">
      <c r="A44" s="2"/>
      <c r="B44" s="18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19"/>
      <c r="BK44" s="2"/>
      <c r="BL44" s="50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2"/>
    </row>
    <row r="45" spans="1:78" ht="13.5" customHeight="1">
      <c r="A45" s="2"/>
      <c r="B45" s="18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19"/>
      <c r="BK45" s="2"/>
      <c r="BL45" s="44" t="s">
        <v>30</v>
      </c>
      <c r="BM45" s="45"/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6"/>
    </row>
    <row r="46" spans="1:78" ht="13.5" customHeight="1">
      <c r="A46" s="2"/>
      <c r="B46" s="18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19"/>
      <c r="BK46" s="2"/>
      <c r="BL46" s="47"/>
      <c r="BM46" s="48"/>
      <c r="BN46" s="48"/>
      <c r="BO46" s="48"/>
      <c r="BP46" s="48"/>
      <c r="BQ46" s="48"/>
      <c r="BR46" s="48"/>
      <c r="BS46" s="48"/>
      <c r="BT46" s="48"/>
      <c r="BU46" s="48"/>
      <c r="BV46" s="48"/>
      <c r="BW46" s="48"/>
      <c r="BX46" s="48"/>
      <c r="BY46" s="48"/>
      <c r="BZ46" s="49"/>
    </row>
    <row r="47" spans="1:78" ht="13.5" customHeight="1">
      <c r="A47" s="2"/>
      <c r="B47" s="18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19"/>
      <c r="BK47" s="2"/>
      <c r="BL47" s="50" t="s">
        <v>116</v>
      </c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2"/>
    </row>
    <row r="48" spans="1:78" ht="13.5" customHeight="1">
      <c r="A48" s="2"/>
      <c r="B48" s="18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19"/>
      <c r="BK48" s="2"/>
      <c r="BL48" s="50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2"/>
    </row>
    <row r="49" spans="1:78" ht="13.5" customHeight="1">
      <c r="A49" s="2"/>
      <c r="B49" s="18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19"/>
      <c r="BK49" s="2"/>
      <c r="BL49" s="50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2"/>
    </row>
    <row r="50" spans="1:78" ht="13.5" customHeight="1">
      <c r="A50" s="2"/>
      <c r="B50" s="18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19"/>
      <c r="BK50" s="2"/>
      <c r="BL50" s="50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2"/>
    </row>
    <row r="51" spans="1:78" ht="13.5" customHeight="1">
      <c r="A51" s="2"/>
      <c r="B51" s="18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19"/>
      <c r="BK51" s="2"/>
      <c r="BL51" s="50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2"/>
    </row>
    <row r="52" spans="1:78" ht="13.5" customHeight="1">
      <c r="A52" s="2"/>
      <c r="B52" s="18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19"/>
      <c r="BK52" s="2"/>
      <c r="BL52" s="50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2"/>
    </row>
    <row r="53" spans="1:78" ht="13.5" customHeight="1">
      <c r="A53" s="2"/>
      <c r="B53" s="18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19"/>
      <c r="BK53" s="2"/>
      <c r="BL53" s="50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2"/>
    </row>
    <row r="54" spans="1:78" ht="13.5" customHeight="1">
      <c r="A54" s="2"/>
      <c r="B54" s="18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19"/>
      <c r="BK54" s="2"/>
      <c r="BL54" s="50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2"/>
    </row>
    <row r="55" spans="1:78" ht="13.5" customHeight="1">
      <c r="A55" s="2"/>
      <c r="B55" s="18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19"/>
      <c r="BK55" s="2"/>
      <c r="BL55" s="50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2"/>
    </row>
    <row r="56" spans="1:78" ht="13.5" customHeight="1">
      <c r="A56" s="2"/>
      <c r="B56" s="18"/>
      <c r="C56" s="56" t="s">
        <v>31</v>
      </c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20"/>
      <c r="R56" s="56" t="s">
        <v>32</v>
      </c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20"/>
      <c r="AG56" s="56" t="s">
        <v>33</v>
      </c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20"/>
      <c r="AV56" s="56" t="s">
        <v>34</v>
      </c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19"/>
      <c r="BK56" s="2"/>
      <c r="BL56" s="50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2"/>
    </row>
    <row r="57" spans="1:78" ht="13.5" customHeight="1">
      <c r="A57" s="2"/>
      <c r="B57" s="18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20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20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20"/>
      <c r="AV57" s="56"/>
      <c r="AW57" s="56"/>
      <c r="AX57" s="56"/>
      <c r="AY57" s="56"/>
      <c r="AZ57" s="56"/>
      <c r="BA57" s="56"/>
      <c r="BB57" s="56"/>
      <c r="BC57" s="56"/>
      <c r="BD57" s="56"/>
      <c r="BE57" s="56"/>
      <c r="BF57" s="56"/>
      <c r="BG57" s="56"/>
      <c r="BH57" s="56"/>
      <c r="BI57" s="56"/>
      <c r="BJ57" s="19"/>
      <c r="BK57" s="2"/>
      <c r="BL57" s="50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2"/>
    </row>
    <row r="58" spans="1:78" ht="13.5" customHeight="1">
      <c r="A58" s="2"/>
      <c r="B58" s="18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0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0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19"/>
      <c r="BK58" s="2"/>
      <c r="BL58" s="50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2"/>
    </row>
    <row r="59" spans="1:78" ht="13.5" customHeight="1">
      <c r="A59" s="2"/>
      <c r="B59" s="22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4"/>
      <c r="BK59" s="2"/>
      <c r="BL59" s="50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2"/>
    </row>
    <row r="60" spans="1:78" ht="13.5" customHeight="1">
      <c r="A60" s="2"/>
      <c r="B60" s="57" t="s">
        <v>35</v>
      </c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9"/>
      <c r="BK60" s="2"/>
      <c r="BL60" s="50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2"/>
    </row>
    <row r="61" spans="1:78" ht="13.5" customHeight="1">
      <c r="A61" s="2"/>
      <c r="B61" s="57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9"/>
      <c r="BK61" s="2"/>
      <c r="BL61" s="50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2"/>
    </row>
    <row r="62" spans="1:78" ht="13.5" customHeight="1">
      <c r="A62" s="2"/>
      <c r="B62" s="18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19"/>
      <c r="BK62" s="2"/>
      <c r="BL62" s="50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2"/>
    </row>
    <row r="63" spans="1:78" ht="13.5" customHeight="1">
      <c r="A63" s="2"/>
      <c r="B63" s="18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19"/>
      <c r="BK63" s="2"/>
      <c r="BL63" s="50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2"/>
    </row>
    <row r="64" spans="1:78" ht="13.5" customHeight="1">
      <c r="A64" s="2"/>
      <c r="B64" s="18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19"/>
      <c r="BK64" s="2"/>
      <c r="BL64" s="44" t="s">
        <v>36</v>
      </c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6"/>
    </row>
    <row r="65" spans="1:78" ht="13.5" customHeight="1">
      <c r="A65" s="2"/>
      <c r="B65" s="18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19"/>
      <c r="BK65" s="2"/>
      <c r="BL65" s="47"/>
      <c r="BM65" s="48"/>
      <c r="BN65" s="48"/>
      <c r="BO65" s="48"/>
      <c r="BP65" s="48"/>
      <c r="BQ65" s="48"/>
      <c r="BR65" s="48"/>
      <c r="BS65" s="48"/>
      <c r="BT65" s="48"/>
      <c r="BU65" s="48"/>
      <c r="BV65" s="48"/>
      <c r="BW65" s="48"/>
      <c r="BX65" s="48"/>
      <c r="BY65" s="48"/>
      <c r="BZ65" s="49"/>
    </row>
    <row r="66" spans="1:78" ht="13.5" customHeight="1">
      <c r="A66" s="2"/>
      <c r="B66" s="18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19"/>
      <c r="BK66" s="2"/>
      <c r="BL66" s="50" t="s">
        <v>117</v>
      </c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2"/>
    </row>
    <row r="67" spans="1:78" ht="13.5" customHeight="1">
      <c r="A67" s="2"/>
      <c r="B67" s="18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19"/>
      <c r="BK67" s="2"/>
      <c r="BL67" s="5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2"/>
    </row>
    <row r="68" spans="1:78" ht="13.5" customHeight="1">
      <c r="A68" s="2"/>
      <c r="B68" s="18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19"/>
      <c r="BK68" s="2"/>
      <c r="BL68" s="50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2"/>
    </row>
    <row r="69" spans="1:78" ht="13.5" customHeight="1">
      <c r="A69" s="2"/>
      <c r="B69" s="18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19"/>
      <c r="BK69" s="2"/>
      <c r="BL69" s="50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2"/>
    </row>
    <row r="70" spans="1:78" ht="13.5" customHeight="1">
      <c r="A70" s="2"/>
      <c r="B70" s="18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19"/>
      <c r="BK70" s="2"/>
      <c r="BL70" s="50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2"/>
    </row>
    <row r="71" spans="1:78" ht="13.5" customHeight="1">
      <c r="A71" s="2"/>
      <c r="B71" s="18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19"/>
      <c r="BK71" s="2"/>
      <c r="BL71" s="50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2"/>
    </row>
    <row r="72" spans="1:78" ht="13.5" customHeight="1">
      <c r="A72" s="2"/>
      <c r="B72" s="18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19"/>
      <c r="BK72" s="2"/>
      <c r="BL72" s="50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2"/>
    </row>
    <row r="73" spans="1:78" ht="13.5" customHeight="1">
      <c r="A73" s="2"/>
      <c r="B73" s="18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19"/>
      <c r="BK73" s="2"/>
      <c r="BL73" s="50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2"/>
    </row>
    <row r="74" spans="1:78" ht="13.5" customHeight="1">
      <c r="A74" s="2"/>
      <c r="B74" s="18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19"/>
      <c r="BK74" s="2"/>
      <c r="BL74" s="50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2"/>
    </row>
    <row r="75" spans="1:78" ht="13.5" customHeight="1">
      <c r="A75" s="2"/>
      <c r="B75" s="18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19"/>
      <c r="BK75" s="2"/>
      <c r="BL75" s="50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2"/>
    </row>
    <row r="76" spans="1:78" ht="13.5" customHeight="1">
      <c r="A76" s="2"/>
      <c r="B76" s="18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19"/>
      <c r="BK76" s="2"/>
      <c r="BL76" s="50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2"/>
    </row>
    <row r="77" spans="1:78" ht="13.5" customHeight="1">
      <c r="A77" s="2"/>
      <c r="B77" s="18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19"/>
      <c r="BK77" s="2"/>
      <c r="BL77" s="50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2"/>
    </row>
    <row r="78" spans="1:78" ht="13.5" customHeight="1">
      <c r="A78" s="2"/>
      <c r="B78" s="18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19"/>
      <c r="BK78" s="2"/>
      <c r="BL78" s="50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2"/>
    </row>
    <row r="79" spans="1:78" ht="13.5" customHeight="1">
      <c r="A79" s="2"/>
      <c r="B79" s="18"/>
      <c r="C79" s="56" t="s">
        <v>37</v>
      </c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20"/>
      <c r="V79" s="20"/>
      <c r="W79" s="56" t="s">
        <v>38</v>
      </c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20"/>
      <c r="AP79" s="20"/>
      <c r="AQ79" s="56" t="s">
        <v>39</v>
      </c>
      <c r="AR79" s="56"/>
      <c r="AS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  <c r="BF79" s="56"/>
      <c r="BG79" s="56"/>
      <c r="BH79" s="56"/>
      <c r="BI79" s="5"/>
      <c r="BJ79" s="19"/>
      <c r="BK79" s="2"/>
      <c r="BL79" s="50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2"/>
    </row>
    <row r="80" spans="1:78" ht="13.5" customHeight="1">
      <c r="A80" s="2"/>
      <c r="B80" s="18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20"/>
      <c r="V80" s="20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20"/>
      <c r="AP80" s="20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  <c r="BF80" s="56"/>
      <c r="BG80" s="56"/>
      <c r="BH80" s="56"/>
      <c r="BI80" s="5"/>
      <c r="BJ80" s="19"/>
      <c r="BK80" s="2"/>
      <c r="BL80" s="50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2"/>
    </row>
    <row r="81" spans="1:78" ht="13.5" customHeight="1">
      <c r="A81" s="2"/>
      <c r="B81" s="18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5"/>
      <c r="V81" s="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5"/>
      <c r="AP81" s="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5"/>
      <c r="BJ81" s="19"/>
      <c r="BK81" s="2"/>
      <c r="BL81" s="50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2"/>
    </row>
    <row r="82" spans="1:78" ht="13.5" customHeight="1">
      <c r="A82" s="2"/>
      <c r="B82" s="22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4"/>
      <c r="BK82" s="2"/>
      <c r="BL82" s="53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5"/>
    </row>
    <row r="83" spans="1:78">
      <c r="C83" s="26" t="s">
        <v>40</v>
      </c>
    </row>
    <row r="84" spans="1:78" hidden="1">
      <c r="B84" s="27" t="s">
        <v>41</v>
      </c>
      <c r="C84" s="27"/>
      <c r="D84" s="27"/>
      <c r="E84" s="27" t="s">
        <v>42</v>
      </c>
      <c r="F84" s="27" t="s">
        <v>43</v>
      </c>
      <c r="G84" s="27" t="s">
        <v>44</v>
      </c>
      <c r="H84" s="27" t="s">
        <v>45</v>
      </c>
      <c r="I84" s="27" t="s">
        <v>46</v>
      </c>
      <c r="J84" s="27" t="s">
        <v>47</v>
      </c>
      <c r="K84" s="27" t="s">
        <v>48</v>
      </c>
      <c r="L84" s="27" t="s">
        <v>49</v>
      </c>
      <c r="M84" s="27" t="s">
        <v>50</v>
      </c>
      <c r="N84" s="27" t="s">
        <v>51</v>
      </c>
      <c r="O84" s="27" t="s">
        <v>52</v>
      </c>
    </row>
    <row r="85" spans="1:78" hidden="1">
      <c r="B85" s="27"/>
      <c r="C85" s="27"/>
      <c r="D85" s="27"/>
      <c r="E85" s="27" t="str">
        <f>データ!AH6</f>
        <v>【114.35】</v>
      </c>
      <c r="F85" s="27" t="str">
        <f>データ!AS6</f>
        <v>【0.79】</v>
      </c>
      <c r="G85" s="27" t="str">
        <f>データ!BD6</f>
        <v>【262.87】</v>
      </c>
      <c r="H85" s="27" t="str">
        <f>データ!BO6</f>
        <v>【270.87】</v>
      </c>
      <c r="I85" s="27" t="str">
        <f>データ!BZ6</f>
        <v>【105.59】</v>
      </c>
      <c r="J85" s="27" t="str">
        <f>データ!CK6</f>
        <v>【163.27】</v>
      </c>
      <c r="K85" s="27" t="str">
        <f>データ!CV6</f>
        <v>【59.94】</v>
      </c>
      <c r="L85" s="27" t="str">
        <f>データ!DG6</f>
        <v>【90.22】</v>
      </c>
      <c r="M85" s="27" t="str">
        <f>データ!DR6</f>
        <v>【47.91】</v>
      </c>
      <c r="N85" s="27" t="str">
        <f>データ!EC6</f>
        <v>【15.00】</v>
      </c>
      <c r="O85" s="27" t="str">
        <f>データ!EN6</f>
        <v>【0.76】</v>
      </c>
    </row>
  </sheetData>
  <sheetProtection password="B319" sheet="1" objects="1" scenarios="1" formatCells="0" formatColumns="0" formatRows="0"/>
  <mergeCells count="55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AT8:BA8"/>
    <mergeCell ref="BB8:BI8"/>
    <mergeCell ref="BL8:BM8"/>
    <mergeCell ref="B9:H9"/>
    <mergeCell ref="I9:O9"/>
    <mergeCell ref="P9:V9"/>
    <mergeCell ref="W9:AC9"/>
    <mergeCell ref="AL9:AS9"/>
    <mergeCell ref="AT9:BA9"/>
    <mergeCell ref="BB9:BI9"/>
    <mergeCell ref="B8:H8"/>
    <mergeCell ref="I8:O8"/>
    <mergeCell ref="P8:V8"/>
    <mergeCell ref="W8:AC8"/>
    <mergeCell ref="AD8:AJ8"/>
    <mergeCell ref="AL8:AS8"/>
    <mergeCell ref="BL9:BM9"/>
    <mergeCell ref="B10:H10"/>
    <mergeCell ref="I10:O10"/>
    <mergeCell ref="P10:V10"/>
    <mergeCell ref="W10:AC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topLeftCell="DV1" workbookViewId="0">
      <selection activeCell="X4" sqref="X4:AH4"/>
    </sheetView>
  </sheetViews>
  <sheetFormatPr defaultRowHeight="13.5"/>
  <cols>
    <col min="1" max="1" width="9" style="3"/>
    <col min="2" max="144" width="11.875" style="3" customWidth="1"/>
    <col min="145" max="16384" width="9" style="3"/>
  </cols>
  <sheetData>
    <row r="1" spans="1:144">
      <c r="A1" s="3" t="s">
        <v>53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>
        <v>1</v>
      </c>
      <c r="Y1" s="28">
        <v>1</v>
      </c>
      <c r="Z1" s="28">
        <v>1</v>
      </c>
      <c r="AA1" s="28">
        <v>1</v>
      </c>
      <c r="AB1" s="28">
        <v>1</v>
      </c>
      <c r="AC1" s="28">
        <v>1</v>
      </c>
      <c r="AD1" s="28">
        <v>1</v>
      </c>
      <c r="AE1" s="28">
        <v>1</v>
      </c>
      <c r="AF1" s="28">
        <v>1</v>
      </c>
      <c r="AG1" s="28">
        <v>1</v>
      </c>
      <c r="AH1" s="28"/>
      <c r="AI1" s="28">
        <v>1</v>
      </c>
      <c r="AJ1" s="28">
        <v>1</v>
      </c>
      <c r="AK1" s="28">
        <v>1</v>
      </c>
      <c r="AL1" s="28">
        <v>1</v>
      </c>
      <c r="AM1" s="28">
        <v>1</v>
      </c>
      <c r="AN1" s="28">
        <v>1</v>
      </c>
      <c r="AO1" s="28">
        <v>1</v>
      </c>
      <c r="AP1" s="28">
        <v>1</v>
      </c>
      <c r="AQ1" s="28">
        <v>1</v>
      </c>
      <c r="AR1" s="28">
        <v>1</v>
      </c>
      <c r="AS1" s="28"/>
      <c r="AT1" s="28">
        <v>1</v>
      </c>
      <c r="AU1" s="28">
        <v>1</v>
      </c>
      <c r="AV1" s="28">
        <v>1</v>
      </c>
      <c r="AW1" s="28">
        <v>1</v>
      </c>
      <c r="AX1" s="28">
        <v>1</v>
      </c>
      <c r="AY1" s="28">
        <v>1</v>
      </c>
      <c r="AZ1" s="28">
        <v>1</v>
      </c>
      <c r="BA1" s="28">
        <v>1</v>
      </c>
      <c r="BB1" s="28">
        <v>1</v>
      </c>
      <c r="BC1" s="28">
        <v>1</v>
      </c>
      <c r="BD1" s="28"/>
      <c r="BE1" s="28">
        <v>1</v>
      </c>
      <c r="BF1" s="28">
        <v>1</v>
      </c>
      <c r="BG1" s="28">
        <v>1</v>
      </c>
      <c r="BH1" s="28">
        <v>1</v>
      </c>
      <c r="BI1" s="28">
        <v>1</v>
      </c>
      <c r="BJ1" s="28">
        <v>1</v>
      </c>
      <c r="BK1" s="28">
        <v>1</v>
      </c>
      <c r="BL1" s="28">
        <v>1</v>
      </c>
      <c r="BM1" s="28">
        <v>1</v>
      </c>
      <c r="BN1" s="28">
        <v>1</v>
      </c>
      <c r="BO1" s="28"/>
      <c r="BP1" s="28">
        <v>1</v>
      </c>
      <c r="BQ1" s="28">
        <v>1</v>
      </c>
      <c r="BR1" s="28">
        <v>1</v>
      </c>
      <c r="BS1" s="28">
        <v>1</v>
      </c>
      <c r="BT1" s="28">
        <v>1</v>
      </c>
      <c r="BU1" s="28">
        <v>1</v>
      </c>
      <c r="BV1" s="28">
        <v>1</v>
      </c>
      <c r="BW1" s="28">
        <v>1</v>
      </c>
      <c r="BX1" s="28">
        <v>1</v>
      </c>
      <c r="BY1" s="28">
        <v>1</v>
      </c>
      <c r="BZ1" s="28"/>
      <c r="CA1" s="28">
        <v>1</v>
      </c>
      <c r="CB1" s="28">
        <v>1</v>
      </c>
      <c r="CC1" s="28">
        <v>1</v>
      </c>
      <c r="CD1" s="28">
        <v>1</v>
      </c>
      <c r="CE1" s="28">
        <v>1</v>
      </c>
      <c r="CF1" s="28">
        <v>1</v>
      </c>
      <c r="CG1" s="28">
        <v>1</v>
      </c>
      <c r="CH1" s="28">
        <v>1</v>
      </c>
      <c r="CI1" s="28">
        <v>1</v>
      </c>
      <c r="CJ1" s="28">
        <v>1</v>
      </c>
      <c r="CK1" s="28"/>
      <c r="CL1" s="28">
        <v>1</v>
      </c>
      <c r="CM1" s="28">
        <v>1</v>
      </c>
      <c r="CN1" s="28">
        <v>1</v>
      </c>
      <c r="CO1" s="28">
        <v>1</v>
      </c>
      <c r="CP1" s="28">
        <v>1</v>
      </c>
      <c r="CQ1" s="28">
        <v>1</v>
      </c>
      <c r="CR1" s="28">
        <v>1</v>
      </c>
      <c r="CS1" s="28">
        <v>1</v>
      </c>
      <c r="CT1" s="28">
        <v>1</v>
      </c>
      <c r="CU1" s="28">
        <v>1</v>
      </c>
      <c r="CV1" s="28"/>
      <c r="CW1" s="28">
        <v>1</v>
      </c>
      <c r="CX1" s="28">
        <v>1</v>
      </c>
      <c r="CY1" s="28">
        <v>1</v>
      </c>
      <c r="CZ1" s="28">
        <v>1</v>
      </c>
      <c r="DA1" s="28">
        <v>1</v>
      </c>
      <c r="DB1" s="28">
        <v>1</v>
      </c>
      <c r="DC1" s="28">
        <v>1</v>
      </c>
      <c r="DD1" s="28">
        <v>1</v>
      </c>
      <c r="DE1" s="28">
        <v>1</v>
      </c>
      <c r="DF1" s="28">
        <v>1</v>
      </c>
      <c r="DG1" s="28"/>
      <c r="DH1" s="28">
        <v>1</v>
      </c>
      <c r="DI1" s="28">
        <v>1</v>
      </c>
      <c r="DJ1" s="28">
        <v>1</v>
      </c>
      <c r="DK1" s="28">
        <v>1</v>
      </c>
      <c r="DL1" s="28">
        <v>1</v>
      </c>
      <c r="DM1" s="28">
        <v>1</v>
      </c>
      <c r="DN1" s="28">
        <v>1</v>
      </c>
      <c r="DO1" s="28">
        <v>1</v>
      </c>
      <c r="DP1" s="28">
        <v>1</v>
      </c>
      <c r="DQ1" s="28">
        <v>1</v>
      </c>
      <c r="DR1" s="28"/>
      <c r="DS1" s="28">
        <v>1</v>
      </c>
      <c r="DT1" s="28">
        <v>1</v>
      </c>
      <c r="DU1" s="28">
        <v>1</v>
      </c>
      <c r="DV1" s="28">
        <v>1</v>
      </c>
      <c r="DW1" s="28">
        <v>1</v>
      </c>
      <c r="DX1" s="28">
        <v>1</v>
      </c>
      <c r="DY1" s="28">
        <v>1</v>
      </c>
      <c r="DZ1" s="28">
        <v>1</v>
      </c>
      <c r="EA1" s="28">
        <v>1</v>
      </c>
      <c r="EB1" s="28">
        <v>1</v>
      </c>
      <c r="EC1" s="28"/>
      <c r="ED1" s="28">
        <v>1</v>
      </c>
      <c r="EE1" s="28">
        <v>1</v>
      </c>
      <c r="EF1" s="28">
        <v>1</v>
      </c>
      <c r="EG1" s="28">
        <v>1</v>
      </c>
      <c r="EH1" s="28">
        <v>1</v>
      </c>
      <c r="EI1" s="28">
        <v>1</v>
      </c>
      <c r="EJ1" s="28">
        <v>1</v>
      </c>
      <c r="EK1" s="28">
        <v>1</v>
      </c>
      <c r="EL1" s="28">
        <v>1</v>
      </c>
      <c r="EM1" s="28">
        <v>1</v>
      </c>
      <c r="EN1" s="28"/>
    </row>
    <row r="2" spans="1:144">
      <c r="A2" s="29" t="s">
        <v>54</v>
      </c>
      <c r="B2" s="29">
        <f>COLUMN()-1</f>
        <v>1</v>
      </c>
      <c r="C2" s="29">
        <f t="shared" ref="C2:BR2" si="0">COLUMN()-1</f>
        <v>2</v>
      </c>
      <c r="D2" s="29">
        <f t="shared" si="0"/>
        <v>3</v>
      </c>
      <c r="E2" s="29">
        <f t="shared" si="0"/>
        <v>4</v>
      </c>
      <c r="F2" s="29">
        <f t="shared" si="0"/>
        <v>5</v>
      </c>
      <c r="G2" s="29">
        <f t="shared" si="0"/>
        <v>6</v>
      </c>
      <c r="H2" s="29">
        <f t="shared" si="0"/>
        <v>7</v>
      </c>
      <c r="I2" s="29">
        <f t="shared" si="0"/>
        <v>8</v>
      </c>
      <c r="J2" s="29">
        <f t="shared" si="0"/>
        <v>9</v>
      </c>
      <c r="K2" s="29">
        <f t="shared" si="0"/>
        <v>10</v>
      </c>
      <c r="L2" s="29">
        <f t="shared" si="0"/>
        <v>11</v>
      </c>
      <c r="M2" s="29">
        <f t="shared" si="0"/>
        <v>12</v>
      </c>
      <c r="N2" s="29">
        <f t="shared" si="0"/>
        <v>13</v>
      </c>
      <c r="O2" s="29">
        <f t="shared" si="0"/>
        <v>14</v>
      </c>
      <c r="P2" s="29">
        <f t="shared" si="0"/>
        <v>15</v>
      </c>
      <c r="Q2" s="29">
        <f t="shared" si="0"/>
        <v>16</v>
      </c>
      <c r="R2" s="29">
        <f t="shared" si="0"/>
        <v>17</v>
      </c>
      <c r="S2" s="29">
        <f t="shared" si="0"/>
        <v>18</v>
      </c>
      <c r="T2" s="29">
        <f t="shared" si="0"/>
        <v>19</v>
      </c>
      <c r="U2" s="29">
        <f t="shared" si="0"/>
        <v>20</v>
      </c>
      <c r="V2" s="29">
        <f t="shared" si="0"/>
        <v>21</v>
      </c>
      <c r="W2" s="29">
        <f t="shared" si="0"/>
        <v>22</v>
      </c>
      <c r="X2" s="29">
        <f t="shared" si="0"/>
        <v>23</v>
      </c>
      <c r="Y2" s="29">
        <f t="shared" si="0"/>
        <v>24</v>
      </c>
      <c r="Z2" s="29">
        <f t="shared" si="0"/>
        <v>25</v>
      </c>
      <c r="AA2" s="29">
        <f t="shared" si="0"/>
        <v>26</v>
      </c>
      <c r="AB2" s="29">
        <f t="shared" si="0"/>
        <v>27</v>
      </c>
      <c r="AC2" s="29">
        <f t="shared" si="0"/>
        <v>28</v>
      </c>
      <c r="AD2" s="29">
        <f t="shared" si="0"/>
        <v>29</v>
      </c>
      <c r="AE2" s="29">
        <f t="shared" si="0"/>
        <v>30</v>
      </c>
      <c r="AF2" s="29">
        <f t="shared" si="0"/>
        <v>31</v>
      </c>
      <c r="AG2" s="29">
        <f t="shared" si="0"/>
        <v>32</v>
      </c>
      <c r="AH2" s="29">
        <f t="shared" si="0"/>
        <v>33</v>
      </c>
      <c r="AI2" s="29">
        <f t="shared" si="0"/>
        <v>34</v>
      </c>
      <c r="AJ2" s="29">
        <f t="shared" si="0"/>
        <v>35</v>
      </c>
      <c r="AK2" s="29">
        <f t="shared" si="0"/>
        <v>36</v>
      </c>
      <c r="AL2" s="29">
        <f t="shared" si="0"/>
        <v>37</v>
      </c>
      <c r="AM2" s="29">
        <f t="shared" si="0"/>
        <v>38</v>
      </c>
      <c r="AN2" s="29">
        <f t="shared" si="0"/>
        <v>39</v>
      </c>
      <c r="AO2" s="29">
        <f t="shared" si="0"/>
        <v>40</v>
      </c>
      <c r="AP2" s="29">
        <f t="shared" si="0"/>
        <v>41</v>
      </c>
      <c r="AQ2" s="29">
        <f t="shared" si="0"/>
        <v>42</v>
      </c>
      <c r="AR2" s="29">
        <f t="shared" si="0"/>
        <v>43</v>
      </c>
      <c r="AS2" s="29">
        <f t="shared" si="0"/>
        <v>44</v>
      </c>
      <c r="AT2" s="29">
        <f t="shared" si="0"/>
        <v>45</v>
      </c>
      <c r="AU2" s="29">
        <f t="shared" si="0"/>
        <v>46</v>
      </c>
      <c r="AV2" s="29">
        <f t="shared" si="0"/>
        <v>47</v>
      </c>
      <c r="AW2" s="29">
        <f t="shared" si="0"/>
        <v>48</v>
      </c>
      <c r="AX2" s="29">
        <f t="shared" si="0"/>
        <v>49</v>
      </c>
      <c r="AY2" s="29">
        <f t="shared" si="0"/>
        <v>50</v>
      </c>
      <c r="AZ2" s="29">
        <f t="shared" si="0"/>
        <v>51</v>
      </c>
      <c r="BA2" s="29">
        <f t="shared" si="0"/>
        <v>52</v>
      </c>
      <c r="BB2" s="29">
        <f t="shared" si="0"/>
        <v>53</v>
      </c>
      <c r="BC2" s="29">
        <f t="shared" si="0"/>
        <v>54</v>
      </c>
      <c r="BD2" s="29">
        <f t="shared" si="0"/>
        <v>55</v>
      </c>
      <c r="BE2" s="29">
        <f t="shared" si="0"/>
        <v>56</v>
      </c>
      <c r="BF2" s="29">
        <f t="shared" si="0"/>
        <v>57</v>
      </c>
      <c r="BG2" s="29">
        <f t="shared" si="0"/>
        <v>58</v>
      </c>
      <c r="BH2" s="29">
        <f t="shared" si="0"/>
        <v>59</v>
      </c>
      <c r="BI2" s="29">
        <f t="shared" si="0"/>
        <v>60</v>
      </c>
      <c r="BJ2" s="29">
        <f t="shared" si="0"/>
        <v>61</v>
      </c>
      <c r="BK2" s="29">
        <f t="shared" si="0"/>
        <v>62</v>
      </c>
      <c r="BL2" s="29">
        <f t="shared" si="0"/>
        <v>63</v>
      </c>
      <c r="BM2" s="29">
        <f t="shared" si="0"/>
        <v>64</v>
      </c>
      <c r="BN2" s="29">
        <f t="shared" si="0"/>
        <v>65</v>
      </c>
      <c r="BO2" s="29">
        <f t="shared" si="0"/>
        <v>66</v>
      </c>
      <c r="BP2" s="29">
        <f t="shared" si="0"/>
        <v>67</v>
      </c>
      <c r="BQ2" s="29">
        <f t="shared" si="0"/>
        <v>68</v>
      </c>
      <c r="BR2" s="29">
        <f t="shared" si="0"/>
        <v>69</v>
      </c>
      <c r="BS2" s="29">
        <f t="shared" ref="BS2:ED2" si="1">COLUMN()-1</f>
        <v>70</v>
      </c>
      <c r="BT2" s="29">
        <f t="shared" si="1"/>
        <v>71</v>
      </c>
      <c r="BU2" s="29">
        <f t="shared" si="1"/>
        <v>72</v>
      </c>
      <c r="BV2" s="29">
        <f t="shared" si="1"/>
        <v>73</v>
      </c>
      <c r="BW2" s="29">
        <f t="shared" si="1"/>
        <v>74</v>
      </c>
      <c r="BX2" s="29">
        <f t="shared" si="1"/>
        <v>75</v>
      </c>
      <c r="BY2" s="29">
        <f t="shared" si="1"/>
        <v>76</v>
      </c>
      <c r="BZ2" s="29">
        <f t="shared" si="1"/>
        <v>77</v>
      </c>
      <c r="CA2" s="29">
        <f t="shared" si="1"/>
        <v>78</v>
      </c>
      <c r="CB2" s="29">
        <f t="shared" si="1"/>
        <v>79</v>
      </c>
      <c r="CC2" s="29">
        <f t="shared" si="1"/>
        <v>80</v>
      </c>
      <c r="CD2" s="29">
        <f t="shared" si="1"/>
        <v>81</v>
      </c>
      <c r="CE2" s="29">
        <f t="shared" si="1"/>
        <v>82</v>
      </c>
      <c r="CF2" s="29">
        <f t="shared" si="1"/>
        <v>83</v>
      </c>
      <c r="CG2" s="29">
        <f t="shared" si="1"/>
        <v>84</v>
      </c>
      <c r="CH2" s="29">
        <f t="shared" si="1"/>
        <v>85</v>
      </c>
      <c r="CI2" s="29">
        <f t="shared" si="1"/>
        <v>86</v>
      </c>
      <c r="CJ2" s="29">
        <f t="shared" si="1"/>
        <v>87</v>
      </c>
      <c r="CK2" s="29">
        <f t="shared" si="1"/>
        <v>88</v>
      </c>
      <c r="CL2" s="29">
        <f t="shared" si="1"/>
        <v>89</v>
      </c>
      <c r="CM2" s="29">
        <f t="shared" si="1"/>
        <v>90</v>
      </c>
      <c r="CN2" s="29">
        <f t="shared" si="1"/>
        <v>91</v>
      </c>
      <c r="CO2" s="29">
        <f t="shared" si="1"/>
        <v>92</v>
      </c>
      <c r="CP2" s="29">
        <f t="shared" si="1"/>
        <v>93</v>
      </c>
      <c r="CQ2" s="29">
        <f t="shared" si="1"/>
        <v>94</v>
      </c>
      <c r="CR2" s="29">
        <f t="shared" si="1"/>
        <v>95</v>
      </c>
      <c r="CS2" s="29">
        <f t="shared" si="1"/>
        <v>96</v>
      </c>
      <c r="CT2" s="29">
        <f t="shared" si="1"/>
        <v>97</v>
      </c>
      <c r="CU2" s="29">
        <f t="shared" si="1"/>
        <v>98</v>
      </c>
      <c r="CV2" s="29">
        <f t="shared" si="1"/>
        <v>99</v>
      </c>
      <c r="CW2" s="29">
        <f t="shared" si="1"/>
        <v>100</v>
      </c>
      <c r="CX2" s="29">
        <f t="shared" si="1"/>
        <v>101</v>
      </c>
      <c r="CY2" s="29">
        <f t="shared" si="1"/>
        <v>102</v>
      </c>
      <c r="CZ2" s="29">
        <f t="shared" si="1"/>
        <v>103</v>
      </c>
      <c r="DA2" s="29">
        <f t="shared" si="1"/>
        <v>104</v>
      </c>
      <c r="DB2" s="29">
        <f t="shared" si="1"/>
        <v>105</v>
      </c>
      <c r="DC2" s="29">
        <f t="shared" si="1"/>
        <v>106</v>
      </c>
      <c r="DD2" s="29">
        <f t="shared" si="1"/>
        <v>107</v>
      </c>
      <c r="DE2" s="29">
        <f t="shared" si="1"/>
        <v>108</v>
      </c>
      <c r="DF2" s="29">
        <f t="shared" si="1"/>
        <v>109</v>
      </c>
      <c r="DG2" s="29">
        <f t="shared" si="1"/>
        <v>110</v>
      </c>
      <c r="DH2" s="29">
        <f t="shared" si="1"/>
        <v>111</v>
      </c>
      <c r="DI2" s="29">
        <f t="shared" si="1"/>
        <v>112</v>
      </c>
      <c r="DJ2" s="29">
        <f t="shared" si="1"/>
        <v>113</v>
      </c>
      <c r="DK2" s="29">
        <f t="shared" si="1"/>
        <v>114</v>
      </c>
      <c r="DL2" s="29">
        <f t="shared" si="1"/>
        <v>115</v>
      </c>
      <c r="DM2" s="29">
        <f t="shared" si="1"/>
        <v>116</v>
      </c>
      <c r="DN2" s="29">
        <f t="shared" si="1"/>
        <v>117</v>
      </c>
      <c r="DO2" s="29">
        <f t="shared" si="1"/>
        <v>118</v>
      </c>
      <c r="DP2" s="29">
        <f t="shared" si="1"/>
        <v>119</v>
      </c>
      <c r="DQ2" s="29">
        <f t="shared" si="1"/>
        <v>120</v>
      </c>
      <c r="DR2" s="29">
        <f t="shared" si="1"/>
        <v>121</v>
      </c>
      <c r="DS2" s="29">
        <f t="shared" si="1"/>
        <v>122</v>
      </c>
      <c r="DT2" s="29">
        <f t="shared" si="1"/>
        <v>123</v>
      </c>
      <c r="DU2" s="29">
        <f t="shared" si="1"/>
        <v>124</v>
      </c>
      <c r="DV2" s="29">
        <f t="shared" si="1"/>
        <v>125</v>
      </c>
      <c r="DW2" s="29">
        <f t="shared" si="1"/>
        <v>126</v>
      </c>
      <c r="DX2" s="29">
        <f t="shared" si="1"/>
        <v>127</v>
      </c>
      <c r="DY2" s="29">
        <f t="shared" si="1"/>
        <v>128</v>
      </c>
      <c r="DZ2" s="29">
        <f t="shared" si="1"/>
        <v>129</v>
      </c>
      <c r="EA2" s="29">
        <f t="shared" si="1"/>
        <v>130</v>
      </c>
      <c r="EB2" s="29">
        <f t="shared" si="1"/>
        <v>131</v>
      </c>
      <c r="EC2" s="29">
        <f t="shared" si="1"/>
        <v>132</v>
      </c>
      <c r="ED2" s="29">
        <f t="shared" si="1"/>
        <v>133</v>
      </c>
      <c r="EE2" s="29">
        <f t="shared" ref="EE2:EN2" si="2">COLUMN()-1</f>
        <v>134</v>
      </c>
      <c r="EF2" s="29">
        <f t="shared" si="2"/>
        <v>135</v>
      </c>
      <c r="EG2" s="29">
        <f t="shared" si="2"/>
        <v>136</v>
      </c>
      <c r="EH2" s="29">
        <f t="shared" si="2"/>
        <v>137</v>
      </c>
      <c r="EI2" s="29">
        <f t="shared" si="2"/>
        <v>138</v>
      </c>
      <c r="EJ2" s="29">
        <f t="shared" si="2"/>
        <v>139</v>
      </c>
      <c r="EK2" s="29">
        <f t="shared" si="2"/>
        <v>140</v>
      </c>
      <c r="EL2" s="29">
        <f t="shared" si="2"/>
        <v>141</v>
      </c>
      <c r="EM2" s="29">
        <f t="shared" si="2"/>
        <v>142</v>
      </c>
      <c r="EN2" s="29">
        <f t="shared" si="2"/>
        <v>143</v>
      </c>
    </row>
    <row r="3" spans="1:144">
      <c r="A3" s="29" t="s">
        <v>55</v>
      </c>
      <c r="B3" s="30" t="s">
        <v>56</v>
      </c>
      <c r="C3" s="30" t="s">
        <v>57</v>
      </c>
      <c r="D3" s="30" t="s">
        <v>58</v>
      </c>
      <c r="E3" s="30" t="s">
        <v>59</v>
      </c>
      <c r="F3" s="30" t="s">
        <v>60</v>
      </c>
      <c r="G3" s="30" t="s">
        <v>61</v>
      </c>
      <c r="H3" s="89" t="s">
        <v>62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1"/>
      <c r="X3" s="95" t="s">
        <v>63</v>
      </c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CZ3" s="88"/>
      <c r="DA3" s="88"/>
      <c r="DB3" s="88"/>
      <c r="DC3" s="88"/>
      <c r="DD3" s="88"/>
      <c r="DE3" s="88"/>
      <c r="DF3" s="88"/>
      <c r="DG3" s="88"/>
      <c r="DH3" s="88" t="s">
        <v>64</v>
      </c>
      <c r="DI3" s="88"/>
      <c r="DJ3" s="88"/>
      <c r="DK3" s="88"/>
      <c r="DL3" s="88"/>
      <c r="DM3" s="88"/>
      <c r="DN3" s="88"/>
      <c r="DO3" s="88"/>
      <c r="DP3" s="88"/>
      <c r="DQ3" s="88"/>
      <c r="DR3" s="88"/>
      <c r="DS3" s="88"/>
      <c r="DT3" s="88"/>
      <c r="DU3" s="88"/>
      <c r="DV3" s="88"/>
      <c r="DW3" s="88"/>
      <c r="DX3" s="88"/>
      <c r="DY3" s="88"/>
      <c r="DZ3" s="88"/>
      <c r="EA3" s="88"/>
      <c r="EB3" s="88"/>
      <c r="EC3" s="88"/>
      <c r="ED3" s="88"/>
      <c r="EE3" s="88"/>
      <c r="EF3" s="88"/>
      <c r="EG3" s="88"/>
      <c r="EH3" s="88"/>
      <c r="EI3" s="88"/>
      <c r="EJ3" s="88"/>
      <c r="EK3" s="88"/>
      <c r="EL3" s="88"/>
      <c r="EM3" s="88"/>
      <c r="EN3" s="88"/>
    </row>
    <row r="4" spans="1:144">
      <c r="A4" s="29" t="s">
        <v>65</v>
      </c>
      <c r="B4" s="31"/>
      <c r="C4" s="31"/>
      <c r="D4" s="31"/>
      <c r="E4" s="31"/>
      <c r="F4" s="31"/>
      <c r="G4" s="31"/>
      <c r="H4" s="92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4"/>
      <c r="X4" s="88" t="s">
        <v>66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 t="s">
        <v>67</v>
      </c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 t="s">
        <v>68</v>
      </c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 t="s">
        <v>69</v>
      </c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 t="s">
        <v>70</v>
      </c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 t="s">
        <v>71</v>
      </c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 t="s">
        <v>72</v>
      </c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 t="s">
        <v>73</v>
      </c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 t="s">
        <v>74</v>
      </c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 t="s">
        <v>75</v>
      </c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 t="s">
        <v>76</v>
      </c>
      <c r="EE4" s="88"/>
      <c r="EF4" s="88"/>
      <c r="EG4" s="88"/>
      <c r="EH4" s="88"/>
      <c r="EI4" s="88"/>
      <c r="EJ4" s="88"/>
      <c r="EK4" s="88"/>
      <c r="EL4" s="88"/>
      <c r="EM4" s="88"/>
      <c r="EN4" s="88"/>
    </row>
    <row r="5" spans="1:144">
      <c r="A5" s="29" t="s">
        <v>77</v>
      </c>
      <c r="B5" s="32"/>
      <c r="C5" s="32"/>
      <c r="D5" s="32"/>
      <c r="E5" s="32"/>
      <c r="F5" s="32"/>
      <c r="G5" s="32"/>
      <c r="H5" s="33" t="s">
        <v>78</v>
      </c>
      <c r="I5" s="33" t="s">
        <v>79</v>
      </c>
      <c r="J5" s="33" t="s">
        <v>80</v>
      </c>
      <c r="K5" s="33" t="s">
        <v>81</v>
      </c>
      <c r="L5" s="33" t="s">
        <v>82</v>
      </c>
      <c r="M5" s="33" t="s">
        <v>5</v>
      </c>
      <c r="N5" s="33" t="s">
        <v>83</v>
      </c>
      <c r="O5" s="33" t="s">
        <v>84</v>
      </c>
      <c r="P5" s="33" t="s">
        <v>85</v>
      </c>
      <c r="Q5" s="33" t="s">
        <v>86</v>
      </c>
      <c r="R5" s="33" t="s">
        <v>87</v>
      </c>
      <c r="S5" s="33" t="s">
        <v>88</v>
      </c>
      <c r="T5" s="33" t="s">
        <v>89</v>
      </c>
      <c r="U5" s="33" t="s">
        <v>90</v>
      </c>
      <c r="V5" s="33" t="s">
        <v>91</v>
      </c>
      <c r="W5" s="33" t="s">
        <v>92</v>
      </c>
      <c r="X5" s="33" t="s">
        <v>93</v>
      </c>
      <c r="Y5" s="33" t="s">
        <v>94</v>
      </c>
      <c r="Z5" s="33" t="s">
        <v>95</v>
      </c>
      <c r="AA5" s="33" t="s">
        <v>96</v>
      </c>
      <c r="AB5" s="33" t="s">
        <v>97</v>
      </c>
      <c r="AC5" s="33" t="s">
        <v>98</v>
      </c>
      <c r="AD5" s="33" t="s">
        <v>99</v>
      </c>
      <c r="AE5" s="33" t="s">
        <v>100</v>
      </c>
      <c r="AF5" s="33" t="s">
        <v>101</v>
      </c>
      <c r="AG5" s="33" t="s">
        <v>102</v>
      </c>
      <c r="AH5" s="33" t="s">
        <v>41</v>
      </c>
      <c r="AI5" s="33" t="s">
        <v>93</v>
      </c>
      <c r="AJ5" s="33" t="s">
        <v>94</v>
      </c>
      <c r="AK5" s="33" t="s">
        <v>95</v>
      </c>
      <c r="AL5" s="33" t="s">
        <v>96</v>
      </c>
      <c r="AM5" s="33" t="s">
        <v>97</v>
      </c>
      <c r="AN5" s="33" t="s">
        <v>98</v>
      </c>
      <c r="AO5" s="33" t="s">
        <v>99</v>
      </c>
      <c r="AP5" s="33" t="s">
        <v>100</v>
      </c>
      <c r="AQ5" s="33" t="s">
        <v>101</v>
      </c>
      <c r="AR5" s="33" t="s">
        <v>102</v>
      </c>
      <c r="AS5" s="33" t="s">
        <v>103</v>
      </c>
      <c r="AT5" s="33" t="s">
        <v>93</v>
      </c>
      <c r="AU5" s="33" t="s">
        <v>94</v>
      </c>
      <c r="AV5" s="33" t="s">
        <v>95</v>
      </c>
      <c r="AW5" s="33" t="s">
        <v>96</v>
      </c>
      <c r="AX5" s="33" t="s">
        <v>97</v>
      </c>
      <c r="AY5" s="33" t="s">
        <v>98</v>
      </c>
      <c r="AZ5" s="33" t="s">
        <v>99</v>
      </c>
      <c r="BA5" s="33" t="s">
        <v>100</v>
      </c>
      <c r="BB5" s="33" t="s">
        <v>101</v>
      </c>
      <c r="BC5" s="33" t="s">
        <v>102</v>
      </c>
      <c r="BD5" s="33" t="s">
        <v>103</v>
      </c>
      <c r="BE5" s="33" t="s">
        <v>93</v>
      </c>
      <c r="BF5" s="33" t="s">
        <v>94</v>
      </c>
      <c r="BG5" s="33" t="s">
        <v>95</v>
      </c>
      <c r="BH5" s="33" t="s">
        <v>96</v>
      </c>
      <c r="BI5" s="33" t="s">
        <v>97</v>
      </c>
      <c r="BJ5" s="33" t="s">
        <v>98</v>
      </c>
      <c r="BK5" s="33" t="s">
        <v>99</v>
      </c>
      <c r="BL5" s="33" t="s">
        <v>100</v>
      </c>
      <c r="BM5" s="33" t="s">
        <v>101</v>
      </c>
      <c r="BN5" s="33" t="s">
        <v>102</v>
      </c>
      <c r="BO5" s="33" t="s">
        <v>103</v>
      </c>
      <c r="BP5" s="33" t="s">
        <v>93</v>
      </c>
      <c r="BQ5" s="33" t="s">
        <v>94</v>
      </c>
      <c r="BR5" s="33" t="s">
        <v>95</v>
      </c>
      <c r="BS5" s="33" t="s">
        <v>96</v>
      </c>
      <c r="BT5" s="33" t="s">
        <v>97</v>
      </c>
      <c r="BU5" s="33" t="s">
        <v>98</v>
      </c>
      <c r="BV5" s="33" t="s">
        <v>99</v>
      </c>
      <c r="BW5" s="33" t="s">
        <v>100</v>
      </c>
      <c r="BX5" s="33" t="s">
        <v>101</v>
      </c>
      <c r="BY5" s="33" t="s">
        <v>102</v>
      </c>
      <c r="BZ5" s="33" t="s">
        <v>103</v>
      </c>
      <c r="CA5" s="33" t="s">
        <v>93</v>
      </c>
      <c r="CB5" s="33" t="s">
        <v>94</v>
      </c>
      <c r="CC5" s="33" t="s">
        <v>95</v>
      </c>
      <c r="CD5" s="33" t="s">
        <v>96</v>
      </c>
      <c r="CE5" s="33" t="s">
        <v>97</v>
      </c>
      <c r="CF5" s="33" t="s">
        <v>98</v>
      </c>
      <c r="CG5" s="33" t="s">
        <v>99</v>
      </c>
      <c r="CH5" s="33" t="s">
        <v>100</v>
      </c>
      <c r="CI5" s="33" t="s">
        <v>101</v>
      </c>
      <c r="CJ5" s="33" t="s">
        <v>102</v>
      </c>
      <c r="CK5" s="33" t="s">
        <v>103</v>
      </c>
      <c r="CL5" s="33" t="s">
        <v>93</v>
      </c>
      <c r="CM5" s="33" t="s">
        <v>94</v>
      </c>
      <c r="CN5" s="33" t="s">
        <v>95</v>
      </c>
      <c r="CO5" s="33" t="s">
        <v>96</v>
      </c>
      <c r="CP5" s="33" t="s">
        <v>97</v>
      </c>
      <c r="CQ5" s="33" t="s">
        <v>98</v>
      </c>
      <c r="CR5" s="33" t="s">
        <v>99</v>
      </c>
      <c r="CS5" s="33" t="s">
        <v>100</v>
      </c>
      <c r="CT5" s="33" t="s">
        <v>101</v>
      </c>
      <c r="CU5" s="33" t="s">
        <v>102</v>
      </c>
      <c r="CV5" s="33" t="s">
        <v>103</v>
      </c>
      <c r="CW5" s="33" t="s">
        <v>93</v>
      </c>
      <c r="CX5" s="33" t="s">
        <v>94</v>
      </c>
      <c r="CY5" s="33" t="s">
        <v>95</v>
      </c>
      <c r="CZ5" s="33" t="s">
        <v>96</v>
      </c>
      <c r="DA5" s="33" t="s">
        <v>97</v>
      </c>
      <c r="DB5" s="33" t="s">
        <v>98</v>
      </c>
      <c r="DC5" s="33" t="s">
        <v>99</v>
      </c>
      <c r="DD5" s="33" t="s">
        <v>100</v>
      </c>
      <c r="DE5" s="33" t="s">
        <v>101</v>
      </c>
      <c r="DF5" s="33" t="s">
        <v>102</v>
      </c>
      <c r="DG5" s="33" t="s">
        <v>103</v>
      </c>
      <c r="DH5" s="33" t="s">
        <v>93</v>
      </c>
      <c r="DI5" s="33" t="s">
        <v>94</v>
      </c>
      <c r="DJ5" s="33" t="s">
        <v>95</v>
      </c>
      <c r="DK5" s="33" t="s">
        <v>96</v>
      </c>
      <c r="DL5" s="33" t="s">
        <v>97</v>
      </c>
      <c r="DM5" s="33" t="s">
        <v>98</v>
      </c>
      <c r="DN5" s="33" t="s">
        <v>99</v>
      </c>
      <c r="DO5" s="33" t="s">
        <v>100</v>
      </c>
      <c r="DP5" s="33" t="s">
        <v>101</v>
      </c>
      <c r="DQ5" s="33" t="s">
        <v>102</v>
      </c>
      <c r="DR5" s="33" t="s">
        <v>103</v>
      </c>
      <c r="DS5" s="33" t="s">
        <v>93</v>
      </c>
      <c r="DT5" s="33" t="s">
        <v>94</v>
      </c>
      <c r="DU5" s="33" t="s">
        <v>95</v>
      </c>
      <c r="DV5" s="33" t="s">
        <v>96</v>
      </c>
      <c r="DW5" s="33" t="s">
        <v>97</v>
      </c>
      <c r="DX5" s="33" t="s">
        <v>98</v>
      </c>
      <c r="DY5" s="33" t="s">
        <v>99</v>
      </c>
      <c r="DZ5" s="33" t="s">
        <v>100</v>
      </c>
      <c r="EA5" s="33" t="s">
        <v>101</v>
      </c>
      <c r="EB5" s="33" t="s">
        <v>102</v>
      </c>
      <c r="EC5" s="33" t="s">
        <v>103</v>
      </c>
      <c r="ED5" s="33" t="s">
        <v>93</v>
      </c>
      <c r="EE5" s="33" t="s">
        <v>94</v>
      </c>
      <c r="EF5" s="33" t="s">
        <v>95</v>
      </c>
      <c r="EG5" s="33" t="s">
        <v>96</v>
      </c>
      <c r="EH5" s="33" t="s">
        <v>97</v>
      </c>
      <c r="EI5" s="33" t="s">
        <v>98</v>
      </c>
      <c r="EJ5" s="33" t="s">
        <v>99</v>
      </c>
      <c r="EK5" s="33" t="s">
        <v>100</v>
      </c>
      <c r="EL5" s="33" t="s">
        <v>101</v>
      </c>
      <c r="EM5" s="33" t="s">
        <v>102</v>
      </c>
      <c r="EN5" s="33" t="s">
        <v>103</v>
      </c>
    </row>
    <row r="6" spans="1:144" s="37" customFormat="1">
      <c r="A6" s="29" t="s">
        <v>104</v>
      </c>
      <c r="B6" s="34">
        <f>B7</f>
        <v>2016</v>
      </c>
      <c r="C6" s="34">
        <f t="shared" ref="C6:W6" si="3">C7</f>
        <v>64017</v>
      </c>
      <c r="D6" s="34">
        <f t="shared" si="3"/>
        <v>46</v>
      </c>
      <c r="E6" s="34">
        <f t="shared" si="3"/>
        <v>1</v>
      </c>
      <c r="F6" s="34">
        <f t="shared" si="3"/>
        <v>0</v>
      </c>
      <c r="G6" s="34">
        <f t="shared" si="3"/>
        <v>1</v>
      </c>
      <c r="H6" s="34" t="str">
        <f t="shared" si="3"/>
        <v>山形県　小国町</v>
      </c>
      <c r="I6" s="34" t="str">
        <f t="shared" si="3"/>
        <v>法適用</v>
      </c>
      <c r="J6" s="34" t="str">
        <f t="shared" si="3"/>
        <v>水道事業</v>
      </c>
      <c r="K6" s="34" t="str">
        <f t="shared" si="3"/>
        <v>末端給水事業</v>
      </c>
      <c r="L6" s="34" t="str">
        <f t="shared" si="3"/>
        <v>A9</v>
      </c>
      <c r="M6" s="34">
        <f t="shared" si="3"/>
        <v>0</v>
      </c>
      <c r="N6" s="35" t="str">
        <f t="shared" si="3"/>
        <v>-</v>
      </c>
      <c r="O6" s="35">
        <f t="shared" si="3"/>
        <v>63.63</v>
      </c>
      <c r="P6" s="35">
        <f t="shared" si="3"/>
        <v>62.14</v>
      </c>
      <c r="Q6" s="35">
        <f t="shared" si="3"/>
        <v>3326</v>
      </c>
      <c r="R6" s="35">
        <f t="shared" si="3"/>
        <v>8000</v>
      </c>
      <c r="S6" s="35">
        <f t="shared" si="3"/>
        <v>737.56</v>
      </c>
      <c r="T6" s="35">
        <f t="shared" si="3"/>
        <v>10.85</v>
      </c>
      <c r="U6" s="35">
        <f t="shared" si="3"/>
        <v>4901</v>
      </c>
      <c r="V6" s="35">
        <f t="shared" si="3"/>
        <v>6.92</v>
      </c>
      <c r="W6" s="35">
        <f t="shared" si="3"/>
        <v>708.24</v>
      </c>
      <c r="X6" s="36">
        <f>IF(X7="",NA(),X7)</f>
        <v>116.28</v>
      </c>
      <c r="Y6" s="36">
        <f t="shared" ref="Y6:AG6" si="4">IF(Y7="",NA(),Y7)</f>
        <v>107.19</v>
      </c>
      <c r="Z6" s="36">
        <f t="shared" si="4"/>
        <v>118.4</v>
      </c>
      <c r="AA6" s="36">
        <f t="shared" si="4"/>
        <v>121.55</v>
      </c>
      <c r="AB6" s="36">
        <f t="shared" si="4"/>
        <v>125.85</v>
      </c>
      <c r="AC6" s="36">
        <f t="shared" si="4"/>
        <v>104.95</v>
      </c>
      <c r="AD6" s="36">
        <f t="shared" si="4"/>
        <v>105.53</v>
      </c>
      <c r="AE6" s="36">
        <f t="shared" si="4"/>
        <v>106.28</v>
      </c>
      <c r="AF6" s="36">
        <f t="shared" si="4"/>
        <v>108.35</v>
      </c>
      <c r="AG6" s="36">
        <f t="shared" si="4"/>
        <v>114.74</v>
      </c>
      <c r="AH6" s="35" t="str">
        <f>IF(AH7="","",IF(AH7="-","【-】","【"&amp;SUBSTITUTE(TEXT(AH7,"#,##0.00"),"-","△")&amp;"】"))</f>
        <v>【114.35】</v>
      </c>
      <c r="AI6" s="35">
        <f>IF(AI7="",NA(),AI7)</f>
        <v>0</v>
      </c>
      <c r="AJ6" s="35">
        <f t="shared" ref="AJ6:AR6" si="5">IF(AJ7="",NA(),AJ7)</f>
        <v>0</v>
      </c>
      <c r="AK6" s="35">
        <f t="shared" si="5"/>
        <v>0</v>
      </c>
      <c r="AL6" s="35">
        <f t="shared" si="5"/>
        <v>0</v>
      </c>
      <c r="AM6" s="35">
        <f t="shared" si="5"/>
        <v>0</v>
      </c>
      <c r="AN6" s="36">
        <f t="shared" si="5"/>
        <v>26.81</v>
      </c>
      <c r="AO6" s="36">
        <f t="shared" si="5"/>
        <v>28.31</v>
      </c>
      <c r="AP6" s="36">
        <f t="shared" si="5"/>
        <v>32.31</v>
      </c>
      <c r="AQ6" s="36">
        <f t="shared" si="5"/>
        <v>26.85</v>
      </c>
      <c r="AR6" s="36">
        <f t="shared" si="5"/>
        <v>27.19</v>
      </c>
      <c r="AS6" s="35" t="str">
        <f>IF(AS7="","",IF(AS7="-","【-】","【"&amp;SUBSTITUTE(TEXT(AS7,"#,##0.00"),"-","△")&amp;"】"))</f>
        <v>【0.79】</v>
      </c>
      <c r="AT6" s="36">
        <f>IF(AT7="",NA(),AT7)</f>
        <v>5255.96</v>
      </c>
      <c r="AU6" s="36">
        <f t="shared" ref="AU6:BC6" si="6">IF(AU7="",NA(),AU7)</f>
        <v>11391.87</v>
      </c>
      <c r="AV6" s="36">
        <f t="shared" si="6"/>
        <v>2150.61</v>
      </c>
      <c r="AW6" s="36">
        <f t="shared" si="6"/>
        <v>1607.6</v>
      </c>
      <c r="AX6" s="36">
        <f t="shared" si="6"/>
        <v>3256.2</v>
      </c>
      <c r="AY6" s="36">
        <f t="shared" si="6"/>
        <v>1002.64</v>
      </c>
      <c r="AZ6" s="36">
        <f t="shared" si="6"/>
        <v>1164.51</v>
      </c>
      <c r="BA6" s="36">
        <f t="shared" si="6"/>
        <v>571.29999999999995</v>
      </c>
      <c r="BB6" s="36">
        <f t="shared" si="6"/>
        <v>527.82000000000005</v>
      </c>
      <c r="BC6" s="36">
        <f t="shared" si="6"/>
        <v>477.44</v>
      </c>
      <c r="BD6" s="35" t="str">
        <f>IF(BD7="","",IF(BD7="-","【-】","【"&amp;SUBSTITUTE(TEXT(BD7,"#,##0.00"),"-","△")&amp;"】"))</f>
        <v>【262.87】</v>
      </c>
      <c r="BE6" s="36">
        <f>IF(BE7="",NA(),BE7)</f>
        <v>190.78</v>
      </c>
      <c r="BF6" s="36">
        <f t="shared" ref="BF6:BN6" si="7">IF(BF7="",NA(),BF7)</f>
        <v>236.95</v>
      </c>
      <c r="BG6" s="36">
        <f t="shared" si="7"/>
        <v>338.46</v>
      </c>
      <c r="BH6" s="36">
        <f t="shared" si="7"/>
        <v>521.34</v>
      </c>
      <c r="BI6" s="36">
        <f t="shared" si="7"/>
        <v>739.13</v>
      </c>
      <c r="BJ6" s="36">
        <f t="shared" si="7"/>
        <v>520.29999999999995</v>
      </c>
      <c r="BK6" s="36">
        <f t="shared" si="7"/>
        <v>498.27</v>
      </c>
      <c r="BL6" s="36">
        <f t="shared" si="7"/>
        <v>495.43</v>
      </c>
      <c r="BM6" s="36">
        <f t="shared" si="7"/>
        <v>488.5</v>
      </c>
      <c r="BN6" s="36">
        <f t="shared" si="7"/>
        <v>485.75</v>
      </c>
      <c r="BO6" s="35" t="str">
        <f>IF(BO7="","",IF(BO7="-","【-】","【"&amp;SUBSTITUTE(TEXT(BO7,"#,##0.00"),"-","△")&amp;"】"))</f>
        <v>【270.87】</v>
      </c>
      <c r="BP6" s="36">
        <f>IF(BP7="",NA(),BP7)</f>
        <v>114.03</v>
      </c>
      <c r="BQ6" s="36">
        <f t="shared" ref="BQ6:BY6" si="8">IF(BQ7="",NA(),BQ7)</f>
        <v>105.44</v>
      </c>
      <c r="BR6" s="36">
        <f t="shared" si="8"/>
        <v>120.32</v>
      </c>
      <c r="BS6" s="36">
        <f t="shared" si="8"/>
        <v>119.97</v>
      </c>
      <c r="BT6" s="36">
        <f t="shared" si="8"/>
        <v>125.44</v>
      </c>
      <c r="BU6" s="36">
        <f t="shared" si="8"/>
        <v>90.69</v>
      </c>
      <c r="BV6" s="36">
        <f t="shared" si="8"/>
        <v>90.64</v>
      </c>
      <c r="BW6" s="36">
        <f t="shared" si="8"/>
        <v>81.900000000000006</v>
      </c>
      <c r="BX6" s="36">
        <f t="shared" si="8"/>
        <v>82.42</v>
      </c>
      <c r="BY6" s="36">
        <f t="shared" si="8"/>
        <v>83.59</v>
      </c>
      <c r="BZ6" s="35" t="str">
        <f>IF(BZ7="","",IF(BZ7="-","【-】","【"&amp;SUBSTITUTE(TEXT(BZ7,"#,##0.00"),"-","△")&amp;"】"))</f>
        <v>【105.59】</v>
      </c>
      <c r="CA6" s="36">
        <f>IF(CA7="",NA(),CA7)</f>
        <v>150.1</v>
      </c>
      <c r="CB6" s="36">
        <f t="shared" ref="CB6:CJ6" si="9">IF(CB7="",NA(),CB7)</f>
        <v>162.91999999999999</v>
      </c>
      <c r="CC6" s="36">
        <f t="shared" si="9"/>
        <v>141.30000000000001</v>
      </c>
      <c r="CD6" s="36">
        <f t="shared" si="9"/>
        <v>143.88999999999999</v>
      </c>
      <c r="CE6" s="36">
        <f t="shared" si="9"/>
        <v>140.24</v>
      </c>
      <c r="CF6" s="36">
        <f t="shared" si="9"/>
        <v>211.08</v>
      </c>
      <c r="CG6" s="36">
        <f t="shared" si="9"/>
        <v>213.52</v>
      </c>
      <c r="CH6" s="36">
        <f t="shared" si="9"/>
        <v>227.97</v>
      </c>
      <c r="CI6" s="36">
        <f t="shared" si="9"/>
        <v>226.99</v>
      </c>
      <c r="CJ6" s="36">
        <f t="shared" si="9"/>
        <v>230.22</v>
      </c>
      <c r="CK6" s="35" t="str">
        <f>IF(CK7="","",IF(CK7="-","【-】","【"&amp;SUBSTITUTE(TEXT(CK7,"#,##0.00"),"-","△")&amp;"】"))</f>
        <v>【163.27】</v>
      </c>
      <c r="CL6" s="36">
        <f>IF(CL7="",NA(),CL7)</f>
        <v>70.38</v>
      </c>
      <c r="CM6" s="36">
        <f t="shared" ref="CM6:CU6" si="10">IF(CM7="",NA(),CM7)</f>
        <v>70.5</v>
      </c>
      <c r="CN6" s="36">
        <f t="shared" si="10"/>
        <v>68.02</v>
      </c>
      <c r="CO6" s="36">
        <f t="shared" si="10"/>
        <v>71.83</v>
      </c>
      <c r="CP6" s="36">
        <f t="shared" si="10"/>
        <v>62.28</v>
      </c>
      <c r="CQ6" s="36">
        <f t="shared" si="10"/>
        <v>49.69</v>
      </c>
      <c r="CR6" s="36">
        <f t="shared" si="10"/>
        <v>49.77</v>
      </c>
      <c r="CS6" s="36">
        <f t="shared" si="10"/>
        <v>40.700000000000003</v>
      </c>
      <c r="CT6" s="36">
        <f t="shared" si="10"/>
        <v>39.909999999999997</v>
      </c>
      <c r="CU6" s="36">
        <f t="shared" si="10"/>
        <v>41.09</v>
      </c>
      <c r="CV6" s="35" t="str">
        <f>IF(CV7="","",IF(CV7="-","【-】","【"&amp;SUBSTITUTE(TEXT(CV7,"#,##0.00"),"-","△")&amp;"】"))</f>
        <v>【59.94】</v>
      </c>
      <c r="CW6" s="36">
        <f>IF(CW7="",NA(),CW7)</f>
        <v>76.900000000000006</v>
      </c>
      <c r="CX6" s="36">
        <f t="shared" ref="CX6:DF6" si="11">IF(CX7="",NA(),CX7)</f>
        <v>72.260000000000005</v>
      </c>
      <c r="CY6" s="36">
        <f t="shared" si="11"/>
        <v>76.66</v>
      </c>
      <c r="CZ6" s="36">
        <f t="shared" si="11"/>
        <v>68.099999999999994</v>
      </c>
      <c r="DA6" s="36">
        <f t="shared" si="11"/>
        <v>75.069999999999993</v>
      </c>
      <c r="DB6" s="36">
        <f t="shared" si="11"/>
        <v>80.010000000000005</v>
      </c>
      <c r="DC6" s="36">
        <f t="shared" si="11"/>
        <v>79.98</v>
      </c>
      <c r="DD6" s="36">
        <f t="shared" si="11"/>
        <v>74.61</v>
      </c>
      <c r="DE6" s="36">
        <f t="shared" si="11"/>
        <v>75.62</v>
      </c>
      <c r="DF6" s="36">
        <f t="shared" si="11"/>
        <v>75.91</v>
      </c>
      <c r="DG6" s="35" t="str">
        <f>IF(DG7="","",IF(DG7="-","【-】","【"&amp;SUBSTITUTE(TEXT(DG7,"#,##0.00"),"-","△")&amp;"】"))</f>
        <v>【90.22】</v>
      </c>
      <c r="DH6" s="36">
        <f>IF(DH7="",NA(),DH7)</f>
        <v>56.47</v>
      </c>
      <c r="DI6" s="36">
        <f t="shared" ref="DI6:DQ6" si="12">IF(DI7="",NA(),DI7)</f>
        <v>55.19</v>
      </c>
      <c r="DJ6" s="36">
        <f t="shared" si="12"/>
        <v>54.8</v>
      </c>
      <c r="DK6" s="36">
        <f t="shared" si="12"/>
        <v>54</v>
      </c>
      <c r="DL6" s="36">
        <f t="shared" si="12"/>
        <v>53.31</v>
      </c>
      <c r="DM6" s="36">
        <f t="shared" si="12"/>
        <v>35.18</v>
      </c>
      <c r="DN6" s="36">
        <f t="shared" si="12"/>
        <v>36.43</v>
      </c>
      <c r="DO6" s="36">
        <f t="shared" si="12"/>
        <v>50.44</v>
      </c>
      <c r="DP6" s="36">
        <f t="shared" si="12"/>
        <v>51.44</v>
      </c>
      <c r="DQ6" s="36">
        <f t="shared" si="12"/>
        <v>52.4</v>
      </c>
      <c r="DR6" s="35" t="str">
        <f>IF(DR7="","",IF(DR7="-","【-】","【"&amp;SUBSTITUTE(TEXT(DR7,"#,##0.00"),"-","△")&amp;"】"))</f>
        <v>【47.91】</v>
      </c>
      <c r="DS6" s="35">
        <f>IF(DS7="",NA(),DS7)</f>
        <v>0</v>
      </c>
      <c r="DT6" s="35">
        <f t="shared" ref="DT6:EB6" si="13">IF(DT7="",NA(),DT7)</f>
        <v>0</v>
      </c>
      <c r="DU6" s="35">
        <f t="shared" si="13"/>
        <v>0</v>
      </c>
      <c r="DV6" s="36">
        <f t="shared" si="13"/>
        <v>75.97</v>
      </c>
      <c r="DW6" s="36">
        <f t="shared" si="13"/>
        <v>75</v>
      </c>
      <c r="DX6" s="36">
        <f t="shared" si="13"/>
        <v>8.41</v>
      </c>
      <c r="DY6" s="36">
        <f t="shared" si="13"/>
        <v>8.7200000000000006</v>
      </c>
      <c r="DZ6" s="36">
        <f t="shared" si="13"/>
        <v>9.64</v>
      </c>
      <c r="EA6" s="36">
        <f t="shared" si="13"/>
        <v>11.68</v>
      </c>
      <c r="EB6" s="36">
        <f t="shared" si="13"/>
        <v>14.01</v>
      </c>
      <c r="EC6" s="35" t="str">
        <f>IF(EC7="","",IF(EC7="-","【-】","【"&amp;SUBSTITUTE(TEXT(EC7,"#,##0.00"),"-","△")&amp;"】"))</f>
        <v>【15.00】</v>
      </c>
      <c r="ED6" s="35">
        <f>IF(ED7="",NA(),ED7)</f>
        <v>0</v>
      </c>
      <c r="EE6" s="36">
        <f t="shared" ref="EE6:EM6" si="14">IF(EE7="",NA(),EE7)</f>
        <v>0.45</v>
      </c>
      <c r="EF6" s="36">
        <f t="shared" si="14"/>
        <v>1.1599999999999999</v>
      </c>
      <c r="EG6" s="35">
        <f t="shared" si="14"/>
        <v>0</v>
      </c>
      <c r="EH6" s="35">
        <f t="shared" si="14"/>
        <v>0</v>
      </c>
      <c r="EI6" s="36">
        <f t="shared" si="14"/>
        <v>0.66</v>
      </c>
      <c r="EJ6" s="36">
        <f t="shared" si="14"/>
        <v>0.64</v>
      </c>
      <c r="EK6" s="36">
        <f t="shared" si="14"/>
        <v>0.34</v>
      </c>
      <c r="EL6" s="36">
        <f t="shared" si="14"/>
        <v>0.28999999999999998</v>
      </c>
      <c r="EM6" s="36">
        <f t="shared" si="14"/>
        <v>0.41</v>
      </c>
      <c r="EN6" s="35" t="str">
        <f>IF(EN7="","",IF(EN7="-","【-】","【"&amp;SUBSTITUTE(TEXT(EN7,"#,##0.00"),"-","△")&amp;"】"))</f>
        <v>【0.76】</v>
      </c>
    </row>
    <row r="7" spans="1:144" s="37" customFormat="1">
      <c r="A7" s="29"/>
      <c r="B7" s="38">
        <v>2016</v>
      </c>
      <c r="C7" s="38">
        <v>64017</v>
      </c>
      <c r="D7" s="38">
        <v>46</v>
      </c>
      <c r="E7" s="38">
        <v>1</v>
      </c>
      <c r="F7" s="38">
        <v>0</v>
      </c>
      <c r="G7" s="38">
        <v>1</v>
      </c>
      <c r="H7" s="38" t="s">
        <v>105</v>
      </c>
      <c r="I7" s="38" t="s">
        <v>106</v>
      </c>
      <c r="J7" s="38" t="s">
        <v>107</v>
      </c>
      <c r="K7" s="38" t="s">
        <v>108</v>
      </c>
      <c r="L7" s="38" t="s">
        <v>109</v>
      </c>
      <c r="M7" s="38"/>
      <c r="N7" s="39" t="s">
        <v>110</v>
      </c>
      <c r="O7" s="39">
        <v>63.63</v>
      </c>
      <c r="P7" s="39">
        <v>62.14</v>
      </c>
      <c r="Q7" s="39">
        <v>3326</v>
      </c>
      <c r="R7" s="39">
        <v>8000</v>
      </c>
      <c r="S7" s="39">
        <v>737.56</v>
      </c>
      <c r="T7" s="39">
        <v>10.85</v>
      </c>
      <c r="U7" s="39">
        <v>4901</v>
      </c>
      <c r="V7" s="39">
        <v>6.92</v>
      </c>
      <c r="W7" s="39">
        <v>708.24</v>
      </c>
      <c r="X7" s="39">
        <v>116.28</v>
      </c>
      <c r="Y7" s="39">
        <v>107.19</v>
      </c>
      <c r="Z7" s="39">
        <v>118.4</v>
      </c>
      <c r="AA7" s="39">
        <v>121.55</v>
      </c>
      <c r="AB7" s="39">
        <v>125.85</v>
      </c>
      <c r="AC7" s="39">
        <v>104.95</v>
      </c>
      <c r="AD7" s="39">
        <v>105.53</v>
      </c>
      <c r="AE7" s="39">
        <v>106.28</v>
      </c>
      <c r="AF7" s="39">
        <v>108.35</v>
      </c>
      <c r="AG7" s="39">
        <v>114.74</v>
      </c>
      <c r="AH7" s="39">
        <v>114.35</v>
      </c>
      <c r="AI7" s="39">
        <v>0</v>
      </c>
      <c r="AJ7" s="39">
        <v>0</v>
      </c>
      <c r="AK7" s="39">
        <v>0</v>
      </c>
      <c r="AL7" s="39">
        <v>0</v>
      </c>
      <c r="AM7" s="39">
        <v>0</v>
      </c>
      <c r="AN7" s="39">
        <v>26.81</v>
      </c>
      <c r="AO7" s="39">
        <v>28.31</v>
      </c>
      <c r="AP7" s="39">
        <v>32.31</v>
      </c>
      <c r="AQ7" s="39">
        <v>26.85</v>
      </c>
      <c r="AR7" s="39">
        <v>27.19</v>
      </c>
      <c r="AS7" s="39">
        <v>0.79</v>
      </c>
      <c r="AT7" s="39">
        <v>5255.96</v>
      </c>
      <c r="AU7" s="39">
        <v>11391.87</v>
      </c>
      <c r="AV7" s="39">
        <v>2150.61</v>
      </c>
      <c r="AW7" s="39">
        <v>1607.6</v>
      </c>
      <c r="AX7" s="39">
        <v>3256.2</v>
      </c>
      <c r="AY7" s="39">
        <v>1002.64</v>
      </c>
      <c r="AZ7" s="39">
        <v>1164.51</v>
      </c>
      <c r="BA7" s="39">
        <v>571.29999999999995</v>
      </c>
      <c r="BB7" s="39">
        <v>527.82000000000005</v>
      </c>
      <c r="BC7" s="39">
        <v>477.44</v>
      </c>
      <c r="BD7" s="39">
        <v>262.87</v>
      </c>
      <c r="BE7" s="39">
        <v>190.78</v>
      </c>
      <c r="BF7" s="39">
        <v>236.95</v>
      </c>
      <c r="BG7" s="39">
        <v>338.46</v>
      </c>
      <c r="BH7" s="39">
        <v>521.34</v>
      </c>
      <c r="BI7" s="39">
        <v>739.13</v>
      </c>
      <c r="BJ7" s="39">
        <v>520.29999999999995</v>
      </c>
      <c r="BK7" s="39">
        <v>498.27</v>
      </c>
      <c r="BL7" s="39">
        <v>495.43</v>
      </c>
      <c r="BM7" s="39">
        <v>488.5</v>
      </c>
      <c r="BN7" s="39">
        <v>485.75</v>
      </c>
      <c r="BO7" s="39">
        <v>270.87</v>
      </c>
      <c r="BP7" s="39">
        <v>114.03</v>
      </c>
      <c r="BQ7" s="39">
        <v>105.44</v>
      </c>
      <c r="BR7" s="39">
        <v>120.32</v>
      </c>
      <c r="BS7" s="39">
        <v>119.97</v>
      </c>
      <c r="BT7" s="39">
        <v>125.44</v>
      </c>
      <c r="BU7" s="39">
        <v>90.69</v>
      </c>
      <c r="BV7" s="39">
        <v>90.64</v>
      </c>
      <c r="BW7" s="39">
        <v>81.900000000000006</v>
      </c>
      <c r="BX7" s="39">
        <v>82.42</v>
      </c>
      <c r="BY7" s="39">
        <v>83.59</v>
      </c>
      <c r="BZ7" s="39">
        <v>105.59</v>
      </c>
      <c r="CA7" s="39">
        <v>150.1</v>
      </c>
      <c r="CB7" s="39">
        <v>162.91999999999999</v>
      </c>
      <c r="CC7" s="39">
        <v>141.30000000000001</v>
      </c>
      <c r="CD7" s="39">
        <v>143.88999999999999</v>
      </c>
      <c r="CE7" s="39">
        <v>140.24</v>
      </c>
      <c r="CF7" s="39">
        <v>211.08</v>
      </c>
      <c r="CG7" s="39">
        <v>213.52</v>
      </c>
      <c r="CH7" s="39">
        <v>227.97</v>
      </c>
      <c r="CI7" s="39">
        <v>226.99</v>
      </c>
      <c r="CJ7" s="39">
        <v>230.22</v>
      </c>
      <c r="CK7" s="39">
        <v>163.27000000000001</v>
      </c>
      <c r="CL7" s="39">
        <v>70.38</v>
      </c>
      <c r="CM7" s="39">
        <v>70.5</v>
      </c>
      <c r="CN7" s="39">
        <v>68.02</v>
      </c>
      <c r="CO7" s="39">
        <v>71.83</v>
      </c>
      <c r="CP7" s="39">
        <v>62.28</v>
      </c>
      <c r="CQ7" s="39">
        <v>49.69</v>
      </c>
      <c r="CR7" s="39">
        <v>49.77</v>
      </c>
      <c r="CS7" s="39">
        <v>40.700000000000003</v>
      </c>
      <c r="CT7" s="39">
        <v>39.909999999999997</v>
      </c>
      <c r="CU7" s="39">
        <v>41.09</v>
      </c>
      <c r="CV7" s="39">
        <v>59.94</v>
      </c>
      <c r="CW7" s="39">
        <v>76.900000000000006</v>
      </c>
      <c r="CX7" s="39">
        <v>72.260000000000005</v>
      </c>
      <c r="CY7" s="39">
        <v>76.66</v>
      </c>
      <c r="CZ7" s="39">
        <v>68.099999999999994</v>
      </c>
      <c r="DA7" s="39">
        <v>75.069999999999993</v>
      </c>
      <c r="DB7" s="39">
        <v>80.010000000000005</v>
      </c>
      <c r="DC7" s="39">
        <v>79.98</v>
      </c>
      <c r="DD7" s="39">
        <v>74.61</v>
      </c>
      <c r="DE7" s="39">
        <v>75.62</v>
      </c>
      <c r="DF7" s="39">
        <v>75.91</v>
      </c>
      <c r="DG7" s="39">
        <v>90.22</v>
      </c>
      <c r="DH7" s="39">
        <v>56.47</v>
      </c>
      <c r="DI7" s="39">
        <v>55.19</v>
      </c>
      <c r="DJ7" s="39">
        <v>54.8</v>
      </c>
      <c r="DK7" s="39">
        <v>54</v>
      </c>
      <c r="DL7" s="39">
        <v>53.31</v>
      </c>
      <c r="DM7" s="39">
        <v>35.18</v>
      </c>
      <c r="DN7" s="39">
        <v>36.43</v>
      </c>
      <c r="DO7" s="39">
        <v>50.44</v>
      </c>
      <c r="DP7" s="39">
        <v>51.44</v>
      </c>
      <c r="DQ7" s="39">
        <v>52.4</v>
      </c>
      <c r="DR7" s="39">
        <v>47.91</v>
      </c>
      <c r="DS7" s="39">
        <v>0</v>
      </c>
      <c r="DT7" s="39">
        <v>0</v>
      </c>
      <c r="DU7" s="39">
        <v>0</v>
      </c>
      <c r="DV7" s="39">
        <v>75.97</v>
      </c>
      <c r="DW7" s="39">
        <v>75</v>
      </c>
      <c r="DX7" s="39">
        <v>8.41</v>
      </c>
      <c r="DY7" s="39">
        <v>8.7200000000000006</v>
      </c>
      <c r="DZ7" s="39">
        <v>9.64</v>
      </c>
      <c r="EA7" s="39">
        <v>11.68</v>
      </c>
      <c r="EB7" s="39">
        <v>14.01</v>
      </c>
      <c r="EC7" s="39">
        <v>15</v>
      </c>
      <c r="ED7" s="39">
        <v>0</v>
      </c>
      <c r="EE7" s="39">
        <v>0.45</v>
      </c>
      <c r="EF7" s="39">
        <v>1.1599999999999999</v>
      </c>
      <c r="EG7" s="39">
        <v>0</v>
      </c>
      <c r="EH7" s="39">
        <v>0</v>
      </c>
      <c r="EI7" s="39">
        <v>0.66</v>
      </c>
      <c r="EJ7" s="39">
        <v>0.64</v>
      </c>
      <c r="EK7" s="39">
        <v>0.34</v>
      </c>
      <c r="EL7" s="39">
        <v>0.28999999999999998</v>
      </c>
      <c r="EM7" s="39">
        <v>0.41</v>
      </c>
      <c r="EN7" s="39">
        <v>0.76</v>
      </c>
    </row>
    <row r="8" spans="1:144"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1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1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1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1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1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1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1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1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1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1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1"/>
    </row>
    <row r="9" spans="1:144">
      <c r="A9" s="42"/>
      <c r="B9" s="42" t="s">
        <v>111</v>
      </c>
      <c r="C9" s="42" t="s">
        <v>112</v>
      </c>
      <c r="D9" s="42" t="s">
        <v>113</v>
      </c>
      <c r="E9" s="42" t="s">
        <v>114</v>
      </c>
      <c r="F9" s="42" t="s">
        <v>115</v>
      </c>
      <c r="X9" s="40"/>
      <c r="Y9" s="40"/>
      <c r="Z9" s="40"/>
      <c r="AA9" s="40"/>
      <c r="AB9" s="40"/>
      <c r="AC9" s="40"/>
      <c r="AD9" s="40"/>
      <c r="AE9" s="40"/>
      <c r="AF9" s="40"/>
      <c r="AG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D9" s="40"/>
      <c r="EE9" s="40"/>
      <c r="EF9" s="40"/>
      <c r="EG9" s="40"/>
      <c r="EH9" s="40"/>
      <c r="EI9" s="40"/>
      <c r="EJ9" s="40"/>
      <c r="EK9" s="40"/>
      <c r="EL9" s="40"/>
      <c r="EM9" s="40"/>
    </row>
    <row r="10" spans="1:144">
      <c r="A10" s="42" t="s">
        <v>56</v>
      </c>
      <c r="B10" s="43">
        <f>DATEVALUE($B$6-4&amp;"年1月1日")</f>
        <v>40909</v>
      </c>
      <c r="C10" s="43">
        <f>DATEVALUE($B$6-3&amp;"年1月1日")</f>
        <v>41275</v>
      </c>
      <c r="D10" s="43">
        <f>DATEVALUE($B$6-2&amp;"年1月1日")</f>
        <v>41640</v>
      </c>
      <c r="E10" s="43">
        <f>DATEVALUE($B$6-1&amp;"年1月1日")</f>
        <v>42005</v>
      </c>
      <c r="F10" s="43">
        <f>DATEVALUE($B$6&amp;"年1月1日")</f>
        <v>42370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testserver</cp:lastModifiedBy>
  <cp:lastPrinted>2018-02-20T10:44:55Z</cp:lastPrinted>
  <dcterms:created xsi:type="dcterms:W3CDTF">2017-12-25T01:22:39Z</dcterms:created>
  <dcterms:modified xsi:type="dcterms:W3CDTF">2018-02-20T10:44:57Z</dcterms:modified>
  <cp:category/>
</cp:coreProperties>
</file>